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Groups\VPAA\Brenda\"/>
    </mc:Choice>
  </mc:AlternateContent>
  <xr:revisionPtr revIDLastSave="0" documentId="13_ncr:1_{C7278D06-78FA-4518-99C0-6905C0198344}" xr6:coauthVersionLast="47" xr6:coauthVersionMax="47" xr10:uidLastSave="{00000000-0000-0000-0000-000000000000}"/>
  <bookViews>
    <workbookView xWindow="-108" yWindow="-108" windowWidth="23256" windowHeight="12576" xr2:uid="{03CF4E76-B37C-CD40-ACDD-9A69B8212CDD}"/>
  </bookViews>
  <sheets>
    <sheet name="Notes" sheetId="1" r:id="rId1"/>
    <sheet name="UG PROGRAMS" sheetId="2" r:id="rId2"/>
    <sheet name="GR PROGRAMS" sheetId="3" r:id="rId3"/>
    <sheet name="CERTIFICATES" sheetId="4" r:id="rId4"/>
    <sheet name="MINORS" sheetId="5" r:id="rId5"/>
    <sheet name="PR" sheetId="6" r:id="rId6"/>
    <sheet name="GR" sheetId="7" r:id="rId7"/>
    <sheet name="AE" sheetId="8" r:id="rId8"/>
    <sheet name="M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2" l="1"/>
  <c r="N26" i="2"/>
  <c r="O26" i="2"/>
  <c r="P26" i="2"/>
  <c r="Q26" i="2"/>
  <c r="AM26" i="2"/>
  <c r="AN26" i="2"/>
  <c r="AM27" i="2"/>
  <c r="AN27" i="2"/>
  <c r="AI27" i="2"/>
  <c r="AH27" i="2"/>
  <c r="AG27" i="2"/>
  <c r="AF27" i="2"/>
  <c r="AE27" i="2"/>
  <c r="Z27" i="2"/>
  <c r="Y27" i="2"/>
  <c r="X27" i="2"/>
  <c r="W27" i="2"/>
  <c r="V27" i="2"/>
  <c r="V26" i="2"/>
  <c r="AA26" i="2" s="1"/>
  <c r="W26" i="2"/>
  <c r="X26" i="2"/>
  <c r="Y26" i="2"/>
  <c r="Z26" i="2"/>
  <c r="AE26" i="2"/>
  <c r="AJ26" i="2" s="1"/>
  <c r="AF26" i="2"/>
  <c r="AG26" i="2"/>
  <c r="AH26" i="2"/>
  <c r="AI26" i="2"/>
  <c r="AA27" i="2"/>
  <c r="AN25" i="2"/>
  <c r="AM25" i="2"/>
  <c r="AI25" i="2"/>
  <c r="AH25" i="2"/>
  <c r="AG25" i="2"/>
  <c r="AF25" i="2"/>
  <c r="AE25" i="2"/>
  <c r="Z25" i="2"/>
  <c r="Y25" i="2"/>
  <c r="X25" i="2"/>
  <c r="W25" i="2"/>
  <c r="V25" i="2"/>
  <c r="Q25" i="2"/>
  <c r="P25" i="2"/>
  <c r="O25" i="2"/>
  <c r="N25" i="2"/>
  <c r="M25" i="2"/>
  <c r="I27" i="2"/>
  <c r="J27" i="2"/>
  <c r="K27" i="2"/>
  <c r="L27" i="2"/>
  <c r="F27" i="2"/>
  <c r="G27" i="2"/>
  <c r="H27" i="2"/>
  <c r="E27" i="2"/>
  <c r="D27" i="2"/>
  <c r="D26" i="2"/>
  <c r="E26" i="2"/>
  <c r="F26" i="2"/>
  <c r="G26" i="2"/>
  <c r="H26" i="2"/>
  <c r="H25" i="2"/>
  <c r="G25" i="2"/>
  <c r="F25" i="2"/>
  <c r="E25" i="2"/>
  <c r="D25" i="2"/>
  <c r="B8" i="5"/>
  <c r="C8" i="5"/>
  <c r="D8" i="5"/>
  <c r="E8" i="5"/>
  <c r="F8" i="5"/>
  <c r="B6" i="5"/>
  <c r="C6" i="5"/>
  <c r="D6" i="5"/>
  <c r="E6" i="5"/>
  <c r="F6" i="5"/>
  <c r="AM6" i="4"/>
  <c r="AN6" i="4"/>
  <c r="AM7" i="4"/>
  <c r="AN7" i="4"/>
  <c r="AM8" i="4"/>
  <c r="AN8" i="4"/>
  <c r="AM9" i="4"/>
  <c r="AN9" i="4"/>
  <c r="AM10" i="4"/>
  <c r="AN10" i="4"/>
  <c r="AM11" i="4"/>
  <c r="AN11" i="4"/>
  <c r="AM12" i="4"/>
  <c r="AN12" i="4"/>
  <c r="AM13" i="4"/>
  <c r="AN13" i="4"/>
  <c r="AN5" i="4"/>
  <c r="AM5" i="4"/>
  <c r="D7" i="4"/>
  <c r="I7" i="4" s="1"/>
  <c r="E7" i="4"/>
  <c r="L7" i="4" s="1"/>
  <c r="F7" i="4"/>
  <c r="G7" i="4"/>
  <c r="H7" i="4"/>
  <c r="M7" i="4"/>
  <c r="T7" i="4" s="1"/>
  <c r="N7" i="4"/>
  <c r="O7" i="4"/>
  <c r="P7" i="4"/>
  <c r="Q7" i="4"/>
  <c r="V7" i="4"/>
  <c r="W7" i="4"/>
  <c r="X7" i="4"/>
  <c r="AD7" i="4" s="1"/>
  <c r="Y7" i="4"/>
  <c r="Z7" i="4"/>
  <c r="AE7" i="4"/>
  <c r="AJ7" i="4" s="1"/>
  <c r="AF7" i="4"/>
  <c r="AG7" i="4"/>
  <c r="AH7" i="4"/>
  <c r="AI7" i="4"/>
  <c r="D8" i="4"/>
  <c r="I8" i="4" s="1"/>
  <c r="E8" i="4"/>
  <c r="F8" i="4"/>
  <c r="G8" i="4"/>
  <c r="H8" i="4"/>
  <c r="M8" i="4"/>
  <c r="N8" i="4"/>
  <c r="O8" i="4"/>
  <c r="P8" i="4"/>
  <c r="Q8" i="4"/>
  <c r="V8" i="4"/>
  <c r="AC8" i="4" s="1"/>
  <c r="W8" i="4"/>
  <c r="X8" i="4"/>
  <c r="Y8" i="4"/>
  <c r="Z8" i="4"/>
  <c r="AE8" i="4"/>
  <c r="AF8" i="4"/>
  <c r="AG8" i="4"/>
  <c r="AH8" i="4"/>
  <c r="AI8" i="4"/>
  <c r="D9" i="4"/>
  <c r="I9" i="4" s="1"/>
  <c r="E9" i="4"/>
  <c r="F9" i="4"/>
  <c r="L9" i="4" s="1"/>
  <c r="G9" i="4"/>
  <c r="H9" i="4"/>
  <c r="K9" i="4"/>
  <c r="M9" i="4"/>
  <c r="N9" i="4"/>
  <c r="O9" i="4"/>
  <c r="P9" i="4"/>
  <c r="Q9" i="4"/>
  <c r="V9" i="4"/>
  <c r="AB9" i="4" s="1"/>
  <c r="W9" i="4"/>
  <c r="X9" i="4"/>
  <c r="Y9" i="4"/>
  <c r="Z9" i="4"/>
  <c r="AE9" i="4"/>
  <c r="AF9" i="4"/>
  <c r="AG9" i="4"/>
  <c r="AH9" i="4"/>
  <c r="AI9" i="4"/>
  <c r="D10" i="4"/>
  <c r="E10" i="4"/>
  <c r="I10" i="4" s="1"/>
  <c r="F10" i="4"/>
  <c r="J10" i="4" s="1"/>
  <c r="G10" i="4"/>
  <c r="H10" i="4"/>
  <c r="K10" i="4"/>
  <c r="M10" i="4"/>
  <c r="N10" i="4"/>
  <c r="O10" i="4"/>
  <c r="P10" i="4"/>
  <c r="Q10" i="4"/>
  <c r="V10" i="4"/>
  <c r="W10" i="4"/>
  <c r="X10" i="4"/>
  <c r="Y10" i="4"/>
  <c r="Z10" i="4"/>
  <c r="AE10" i="4"/>
  <c r="AF10" i="4"/>
  <c r="AG10" i="4"/>
  <c r="AH10" i="4"/>
  <c r="AL10" i="4" s="1"/>
  <c r="AI10" i="4"/>
  <c r="D11" i="4"/>
  <c r="J11" i="4" s="1"/>
  <c r="E11" i="4"/>
  <c r="I11" i="4" s="1"/>
  <c r="F11" i="4"/>
  <c r="G11" i="4"/>
  <c r="H11" i="4"/>
  <c r="M11" i="4"/>
  <c r="N11" i="4"/>
  <c r="O11" i="4"/>
  <c r="P11" i="4"/>
  <c r="Q11" i="4"/>
  <c r="V11" i="4"/>
  <c r="W11" i="4"/>
  <c r="X11" i="4"/>
  <c r="Y11" i="4"/>
  <c r="Z11" i="4"/>
  <c r="AE11" i="4"/>
  <c r="AF11" i="4"/>
  <c r="AG11" i="4"/>
  <c r="AH11" i="4"/>
  <c r="AI11" i="4"/>
  <c r="AL11" i="4"/>
  <c r="D12" i="4"/>
  <c r="J12" i="4" s="1"/>
  <c r="E12" i="4"/>
  <c r="F12" i="4"/>
  <c r="G12" i="4"/>
  <c r="H12" i="4"/>
  <c r="I12" i="4" s="1"/>
  <c r="L12" i="4"/>
  <c r="M12" i="4"/>
  <c r="N12" i="4"/>
  <c r="O12" i="4"/>
  <c r="P12" i="4"/>
  <c r="Q12" i="4"/>
  <c r="V12" i="4"/>
  <c r="W12" i="4"/>
  <c r="X12" i="4"/>
  <c r="Y12" i="4"/>
  <c r="AB12" i="4" s="1"/>
  <c r="Z12" i="4"/>
  <c r="AE12" i="4"/>
  <c r="AK12" i="4" s="1"/>
  <c r="AF12" i="4"/>
  <c r="AG12" i="4"/>
  <c r="AH12" i="4"/>
  <c r="AI12" i="4"/>
  <c r="D13" i="4"/>
  <c r="L13" i="4" s="1"/>
  <c r="E13" i="4"/>
  <c r="F13" i="4"/>
  <c r="G13" i="4"/>
  <c r="H13" i="4"/>
  <c r="M13" i="4"/>
  <c r="N13" i="4"/>
  <c r="O13" i="4"/>
  <c r="P13" i="4"/>
  <c r="Q13" i="4"/>
  <c r="V13" i="4"/>
  <c r="AD13" i="4" s="1"/>
  <c r="W13" i="4"/>
  <c r="X13" i="4"/>
  <c r="Y13" i="4"/>
  <c r="Z13" i="4"/>
  <c r="AE13" i="4"/>
  <c r="AF13" i="4"/>
  <c r="AG13" i="4"/>
  <c r="AH13" i="4"/>
  <c r="AI13" i="4"/>
  <c r="AI6" i="4"/>
  <c r="AH6" i="4"/>
  <c r="AG6" i="4"/>
  <c r="AF6" i="4"/>
  <c r="AE6" i="4"/>
  <c r="AL6" i="4" s="1"/>
  <c r="Z6" i="4"/>
  <c r="Y6" i="4"/>
  <c r="X6" i="4"/>
  <c r="W6" i="4"/>
  <c r="V6" i="4"/>
  <c r="Q6" i="4"/>
  <c r="P6" i="4"/>
  <c r="O6" i="4"/>
  <c r="N6" i="4"/>
  <c r="M6" i="4"/>
  <c r="H6" i="4"/>
  <c r="G6" i="4"/>
  <c r="F6" i="4"/>
  <c r="E6" i="4"/>
  <c r="D6" i="4"/>
  <c r="AI5" i="4"/>
  <c r="AH5" i="4"/>
  <c r="AG5" i="4"/>
  <c r="AF5" i="4"/>
  <c r="AE5" i="4"/>
  <c r="Z5" i="4"/>
  <c r="Y5" i="4"/>
  <c r="X5" i="4"/>
  <c r="W5" i="4"/>
  <c r="V5" i="4"/>
  <c r="Q5" i="4"/>
  <c r="P5" i="4"/>
  <c r="O5" i="4"/>
  <c r="N5" i="4"/>
  <c r="M5" i="4"/>
  <c r="H5" i="4"/>
  <c r="G5" i="4"/>
  <c r="F5" i="4"/>
  <c r="E5" i="4"/>
  <c r="D5" i="4"/>
  <c r="H21" i="4"/>
  <c r="H20" i="4"/>
  <c r="H19" i="4"/>
  <c r="H18" i="4"/>
  <c r="H17" i="4"/>
  <c r="H16" i="4"/>
  <c r="H15" i="4"/>
  <c r="H14" i="4"/>
  <c r="H4" i="4"/>
  <c r="H3" i="4"/>
  <c r="G21" i="4"/>
  <c r="G20" i="4"/>
  <c r="G19" i="4"/>
  <c r="G18" i="4"/>
  <c r="G17" i="4"/>
  <c r="G16" i="4"/>
  <c r="G15" i="4"/>
  <c r="G14" i="4"/>
  <c r="G4" i="4"/>
  <c r="G3" i="4"/>
  <c r="F21" i="4"/>
  <c r="F20" i="4"/>
  <c r="F19" i="4"/>
  <c r="F18" i="4"/>
  <c r="F17" i="4"/>
  <c r="F16" i="4"/>
  <c r="F15" i="4"/>
  <c r="F14" i="4"/>
  <c r="F4" i="4"/>
  <c r="F3" i="4"/>
  <c r="E21" i="4"/>
  <c r="E20" i="4"/>
  <c r="E19" i="4"/>
  <c r="E18" i="4"/>
  <c r="E17" i="4"/>
  <c r="E16" i="4"/>
  <c r="E15" i="4"/>
  <c r="E14" i="4"/>
  <c r="E4" i="4"/>
  <c r="E3" i="4"/>
  <c r="D21" i="4"/>
  <c r="D20" i="4"/>
  <c r="D19" i="4"/>
  <c r="D18" i="4"/>
  <c r="D17" i="4"/>
  <c r="D16" i="4"/>
  <c r="D15" i="4"/>
  <c r="D14" i="4"/>
  <c r="D4" i="4"/>
  <c r="D3" i="4"/>
  <c r="Z37" i="3"/>
  <c r="Y37" i="3"/>
  <c r="AB37" i="3" s="1"/>
  <c r="X37" i="3"/>
  <c r="W37" i="3"/>
  <c r="V37" i="3"/>
  <c r="Z36" i="3"/>
  <c r="Y36" i="3"/>
  <c r="X36" i="3"/>
  <c r="W36" i="3"/>
  <c r="V36" i="3"/>
  <c r="Z35" i="3"/>
  <c r="Y35" i="3"/>
  <c r="X35" i="3"/>
  <c r="W35" i="3"/>
  <c r="V35" i="3"/>
  <c r="Z34" i="3"/>
  <c r="Y34" i="3"/>
  <c r="X34" i="3"/>
  <c r="W34" i="3"/>
  <c r="V34" i="3"/>
  <c r="Z33" i="3"/>
  <c r="Y33" i="3"/>
  <c r="X33" i="3"/>
  <c r="W33" i="3"/>
  <c r="V33" i="3"/>
  <c r="Z32" i="3"/>
  <c r="AB32" i="3" s="1"/>
  <c r="Y32" i="3"/>
  <c r="X32" i="3"/>
  <c r="W32" i="3"/>
  <c r="V32" i="3"/>
  <c r="AC32" i="3" s="1"/>
  <c r="AD32" i="3" s="1"/>
  <c r="Z31" i="3"/>
  <c r="Y31" i="3"/>
  <c r="X31" i="3"/>
  <c r="W31" i="3"/>
  <c r="V31" i="3"/>
  <c r="Z30" i="3"/>
  <c r="Y30" i="3"/>
  <c r="X30" i="3"/>
  <c r="W30" i="3"/>
  <c r="V30" i="3"/>
  <c r="Z29" i="3"/>
  <c r="Y29" i="3"/>
  <c r="X29" i="3"/>
  <c r="W29" i="3"/>
  <c r="V29" i="3"/>
  <c r="Z28" i="3"/>
  <c r="Y28" i="3"/>
  <c r="X28" i="3"/>
  <c r="W28" i="3"/>
  <c r="V28" i="3"/>
  <c r="Z27" i="3"/>
  <c r="Y27" i="3"/>
  <c r="X27" i="3"/>
  <c r="W27" i="3"/>
  <c r="V27" i="3"/>
  <c r="AA27" i="3" s="1"/>
  <c r="Z26" i="3"/>
  <c r="Y26" i="3"/>
  <c r="X26" i="3"/>
  <c r="W26" i="3"/>
  <c r="V26" i="3"/>
  <c r="Z25" i="3"/>
  <c r="Y25" i="3"/>
  <c r="X25" i="3"/>
  <c r="W25" i="3"/>
  <c r="V25" i="3"/>
  <c r="Z22" i="3"/>
  <c r="AA22" i="3" s="1"/>
  <c r="Y22" i="3"/>
  <c r="X22" i="3"/>
  <c r="W22" i="3"/>
  <c r="V22" i="3"/>
  <c r="V23" i="3" s="1"/>
  <c r="Z21" i="3"/>
  <c r="Y21" i="3"/>
  <c r="X21" i="3"/>
  <c r="W21" i="3"/>
  <c r="V21" i="3"/>
  <c r="Z17" i="3"/>
  <c r="Y17" i="3"/>
  <c r="X17" i="3"/>
  <c r="W17" i="3"/>
  <c r="V17" i="3"/>
  <c r="Z16" i="3"/>
  <c r="Y16" i="3"/>
  <c r="X16" i="3"/>
  <c r="W16" i="3"/>
  <c r="V16" i="3"/>
  <c r="Z15" i="3"/>
  <c r="Y15" i="3"/>
  <c r="X15" i="3"/>
  <c r="X18" i="3" s="1"/>
  <c r="W15" i="3"/>
  <c r="V15" i="3"/>
  <c r="Z14" i="3"/>
  <c r="Y14" i="3"/>
  <c r="X14" i="3"/>
  <c r="W14" i="3"/>
  <c r="V14" i="3"/>
  <c r="AC14" i="3" s="1"/>
  <c r="Z12" i="3"/>
  <c r="Y12" i="3"/>
  <c r="X12" i="3"/>
  <c r="W12" i="3"/>
  <c r="V12" i="3"/>
  <c r="Z9" i="3"/>
  <c r="Y9" i="3"/>
  <c r="X9" i="3"/>
  <c r="W9" i="3"/>
  <c r="V9" i="3"/>
  <c r="Z8" i="3"/>
  <c r="Y8" i="3"/>
  <c r="X8" i="3"/>
  <c r="W8" i="3"/>
  <c r="V8" i="3"/>
  <c r="AB8" i="3" s="1"/>
  <c r="Z4" i="3"/>
  <c r="Y4" i="3"/>
  <c r="X4" i="3"/>
  <c r="W4" i="3"/>
  <c r="V4" i="3"/>
  <c r="Z3" i="3"/>
  <c r="Y3" i="3"/>
  <c r="X3" i="3"/>
  <c r="W3" i="3"/>
  <c r="V3" i="3"/>
  <c r="AI37" i="3"/>
  <c r="AN37" i="3" s="1"/>
  <c r="AH37" i="3"/>
  <c r="AK37" i="3" s="1"/>
  <c r="AL37" i="3" s="1"/>
  <c r="AG37" i="3"/>
  <c r="AF37" i="3"/>
  <c r="AE37" i="3"/>
  <c r="AI36" i="3"/>
  <c r="AH36" i="3"/>
  <c r="AG36" i="3"/>
  <c r="AF36" i="3"/>
  <c r="AE36" i="3"/>
  <c r="AI35" i="3"/>
  <c r="AN35" i="3" s="1"/>
  <c r="AH35" i="3"/>
  <c r="AG35" i="3"/>
  <c r="AF35" i="3"/>
  <c r="AE35" i="3"/>
  <c r="AI34" i="3"/>
  <c r="AN34" i="3" s="1"/>
  <c r="AH34" i="3"/>
  <c r="AG34" i="3"/>
  <c r="AJ34" i="3" s="1"/>
  <c r="AF34" i="3"/>
  <c r="AE34" i="3"/>
  <c r="AI33" i="3"/>
  <c r="AN33" i="3" s="1"/>
  <c r="AH33" i="3"/>
  <c r="AG33" i="3"/>
  <c r="AF33" i="3"/>
  <c r="AE33" i="3"/>
  <c r="AI32" i="3"/>
  <c r="AJ32" i="3" s="1"/>
  <c r="AH32" i="3"/>
  <c r="AG32" i="3"/>
  <c r="AF32" i="3"/>
  <c r="AE32" i="3"/>
  <c r="AI31" i="3"/>
  <c r="AN31" i="3" s="1"/>
  <c r="AH31" i="3"/>
  <c r="AG31" i="3"/>
  <c r="AF31" i="3"/>
  <c r="AE31" i="3"/>
  <c r="AI30" i="3"/>
  <c r="AH30" i="3"/>
  <c r="AG30" i="3"/>
  <c r="AF30" i="3"/>
  <c r="AE30" i="3"/>
  <c r="AI29" i="3"/>
  <c r="AH29" i="3"/>
  <c r="AG29" i="3"/>
  <c r="AF29" i="3"/>
  <c r="AE29" i="3"/>
  <c r="AI28" i="3"/>
  <c r="AN28" i="3" s="1"/>
  <c r="AH28" i="3"/>
  <c r="AG28" i="3"/>
  <c r="AF28" i="3"/>
  <c r="AE28" i="3"/>
  <c r="AI27" i="3"/>
  <c r="AH27" i="3"/>
  <c r="AG27" i="3"/>
  <c r="AF27" i="3"/>
  <c r="AE27" i="3"/>
  <c r="AI26" i="3"/>
  <c r="AN26" i="3" s="1"/>
  <c r="AH26" i="3"/>
  <c r="AG26" i="3"/>
  <c r="AF26" i="3"/>
  <c r="AE26" i="3"/>
  <c r="AI25" i="3"/>
  <c r="AH25" i="3"/>
  <c r="AG25" i="3"/>
  <c r="AF25" i="3"/>
  <c r="AE25" i="3"/>
  <c r="AI22" i="3"/>
  <c r="AN22" i="3" s="1"/>
  <c r="AH22" i="3"/>
  <c r="AG22" i="3"/>
  <c r="AF22" i="3"/>
  <c r="AE22" i="3"/>
  <c r="AI21" i="3"/>
  <c r="AN21" i="3" s="1"/>
  <c r="AH21" i="3"/>
  <c r="AH23" i="3" s="1"/>
  <c r="AG21" i="3"/>
  <c r="AG23" i="3" s="1"/>
  <c r="AF21" i="3"/>
  <c r="AF23" i="3" s="1"/>
  <c r="AE21" i="3"/>
  <c r="AI17" i="3"/>
  <c r="AN17" i="3" s="1"/>
  <c r="AH17" i="3"/>
  <c r="AG17" i="3"/>
  <c r="AF17" i="3"/>
  <c r="AE17" i="3"/>
  <c r="AI16" i="3"/>
  <c r="AI18" i="3" s="1"/>
  <c r="AH16" i="3"/>
  <c r="AG16" i="3"/>
  <c r="AF16" i="3"/>
  <c r="AE16" i="3"/>
  <c r="AI15" i="3"/>
  <c r="AH15" i="3"/>
  <c r="AG15" i="3"/>
  <c r="AF15" i="3"/>
  <c r="AE15" i="3"/>
  <c r="AI14" i="3"/>
  <c r="AN14" i="3" s="1"/>
  <c r="AH14" i="3"/>
  <c r="AG14" i="3"/>
  <c r="AF14" i="3"/>
  <c r="AE14" i="3"/>
  <c r="AI12" i="3"/>
  <c r="AH12" i="3"/>
  <c r="AG12" i="3"/>
  <c r="AF12" i="3"/>
  <c r="AE12" i="3"/>
  <c r="AI9" i="3"/>
  <c r="AH9" i="3"/>
  <c r="AG9" i="3"/>
  <c r="AF9" i="3"/>
  <c r="AE9" i="3"/>
  <c r="AE10" i="3" s="1"/>
  <c r="AI8" i="3"/>
  <c r="AN8" i="3" s="1"/>
  <c r="AH8" i="3"/>
  <c r="AG8" i="3"/>
  <c r="AF8" i="3"/>
  <c r="AE8" i="3"/>
  <c r="AI4" i="3"/>
  <c r="AH4" i="3"/>
  <c r="AG4" i="3"/>
  <c r="AF4" i="3"/>
  <c r="AE4" i="3"/>
  <c r="AI3" i="3"/>
  <c r="AH3" i="3"/>
  <c r="AG3" i="3"/>
  <c r="AF3" i="3"/>
  <c r="AE3" i="3"/>
  <c r="AI43" i="2"/>
  <c r="AN43" i="2" s="1"/>
  <c r="AH43" i="2"/>
  <c r="AG43" i="2"/>
  <c r="AF43" i="2"/>
  <c r="AE43" i="2"/>
  <c r="Y43" i="2"/>
  <c r="X43" i="2"/>
  <c r="W43" i="2"/>
  <c r="V43" i="2"/>
  <c r="AI42" i="2"/>
  <c r="AH42" i="2"/>
  <c r="AG42" i="2"/>
  <c r="AF42" i="2"/>
  <c r="AE42" i="2"/>
  <c r="Y42" i="2"/>
  <c r="Y44" i="2" s="1"/>
  <c r="X42" i="2"/>
  <c r="W42" i="2"/>
  <c r="V42" i="2"/>
  <c r="AI39" i="2"/>
  <c r="AH39" i="2"/>
  <c r="AG39" i="2"/>
  <c r="AF39" i="2"/>
  <c r="AE39" i="2"/>
  <c r="Y39" i="2"/>
  <c r="X39" i="2"/>
  <c r="W39" i="2"/>
  <c r="V39" i="2"/>
  <c r="AI38" i="2"/>
  <c r="AH38" i="2"/>
  <c r="AG38" i="2"/>
  <c r="AF38" i="2"/>
  <c r="AE38" i="2"/>
  <c r="Y38" i="2"/>
  <c r="X38" i="2"/>
  <c r="W38" i="2"/>
  <c r="V38" i="2"/>
  <c r="AI37" i="2"/>
  <c r="AH37" i="2"/>
  <c r="AG37" i="2"/>
  <c r="AF37" i="2"/>
  <c r="AE37" i="2"/>
  <c r="Y37" i="2"/>
  <c r="X37" i="2"/>
  <c r="W37" i="2"/>
  <c r="V37" i="2"/>
  <c r="AI36" i="2"/>
  <c r="AH36" i="2"/>
  <c r="AG36" i="2"/>
  <c r="AF36" i="2"/>
  <c r="AE36" i="2"/>
  <c r="Y36" i="2"/>
  <c r="X36" i="2"/>
  <c r="W36" i="2"/>
  <c r="V36" i="2"/>
  <c r="AI35" i="2"/>
  <c r="AH35" i="2"/>
  <c r="AG35" i="2"/>
  <c r="AF35" i="2"/>
  <c r="AE35" i="2"/>
  <c r="Y35" i="2"/>
  <c r="X35" i="2"/>
  <c r="W35" i="2"/>
  <c r="V35" i="2"/>
  <c r="AI32" i="2"/>
  <c r="AH32" i="2"/>
  <c r="AG32" i="2"/>
  <c r="AF32" i="2"/>
  <c r="AE32" i="2"/>
  <c r="Y32" i="2"/>
  <c r="X32" i="2"/>
  <c r="W32" i="2"/>
  <c r="V32" i="2"/>
  <c r="AI31" i="2"/>
  <c r="AH31" i="2"/>
  <c r="AG31" i="2"/>
  <c r="AF31" i="2"/>
  <c r="AE31" i="2"/>
  <c r="Y31" i="2"/>
  <c r="X31" i="2"/>
  <c r="W31" i="2"/>
  <c r="V31" i="2"/>
  <c r="AI30" i="2"/>
  <c r="AH30" i="2"/>
  <c r="AG30" i="2"/>
  <c r="AF30" i="2"/>
  <c r="AE30" i="2"/>
  <c r="Y30" i="2"/>
  <c r="X30" i="2"/>
  <c r="W30" i="2"/>
  <c r="V30" i="2"/>
  <c r="AI29" i="2"/>
  <c r="AH29" i="2"/>
  <c r="AG29" i="2"/>
  <c r="AF29" i="2"/>
  <c r="AE29" i="2"/>
  <c r="Y29" i="2"/>
  <c r="X29" i="2"/>
  <c r="W29" i="2"/>
  <c r="V29" i="2"/>
  <c r="AI22" i="2"/>
  <c r="AH22" i="2"/>
  <c r="AG22" i="2"/>
  <c r="AF22" i="2"/>
  <c r="AE22" i="2"/>
  <c r="Y22" i="2"/>
  <c r="X22" i="2"/>
  <c r="W22" i="2"/>
  <c r="V22" i="2"/>
  <c r="AI21" i="2"/>
  <c r="AH21" i="2"/>
  <c r="AG21" i="2"/>
  <c r="AF21" i="2"/>
  <c r="AE21" i="2"/>
  <c r="Y21" i="2"/>
  <c r="X21" i="2"/>
  <c r="W21" i="2"/>
  <c r="V21" i="2"/>
  <c r="AI19" i="2"/>
  <c r="AH19" i="2"/>
  <c r="AG19" i="2"/>
  <c r="AF19" i="2"/>
  <c r="AE19" i="2"/>
  <c r="Y19" i="2"/>
  <c r="X19" i="2"/>
  <c r="W19" i="2"/>
  <c r="V19" i="2"/>
  <c r="AI16" i="2"/>
  <c r="AH16" i="2"/>
  <c r="AG16" i="2"/>
  <c r="AF16" i="2"/>
  <c r="AE16" i="2"/>
  <c r="Y16" i="2"/>
  <c r="X16" i="2"/>
  <c r="W16" i="2"/>
  <c r="V16" i="2"/>
  <c r="AI15" i="2"/>
  <c r="AH15" i="2"/>
  <c r="AG15" i="2"/>
  <c r="AF15" i="2"/>
  <c r="AE15" i="2"/>
  <c r="Y15" i="2"/>
  <c r="X15" i="2"/>
  <c r="W15" i="2"/>
  <c r="V15" i="2"/>
  <c r="AI14" i="2"/>
  <c r="AH14" i="2"/>
  <c r="AG14" i="2"/>
  <c r="AF14" i="2"/>
  <c r="AE14" i="2"/>
  <c r="Y14" i="2"/>
  <c r="X14" i="2"/>
  <c r="W14" i="2"/>
  <c r="V14" i="2"/>
  <c r="AI13" i="2"/>
  <c r="AH13" i="2"/>
  <c r="AG13" i="2"/>
  <c r="AF13" i="2"/>
  <c r="AE13" i="2"/>
  <c r="Y13" i="2"/>
  <c r="X13" i="2"/>
  <c r="W13" i="2"/>
  <c r="V13" i="2"/>
  <c r="AI12" i="2"/>
  <c r="AH12" i="2"/>
  <c r="AG12" i="2"/>
  <c r="AF12" i="2"/>
  <c r="AE12" i="2"/>
  <c r="Y12" i="2"/>
  <c r="X12" i="2"/>
  <c r="W12" i="2"/>
  <c r="V12" i="2"/>
  <c r="AI9" i="2"/>
  <c r="AH9" i="2"/>
  <c r="AG9" i="2"/>
  <c r="AF9" i="2"/>
  <c r="AE9" i="2"/>
  <c r="Y9" i="2"/>
  <c r="X9" i="2"/>
  <c r="W9" i="2"/>
  <c r="V9" i="2"/>
  <c r="AI8" i="2"/>
  <c r="AH8" i="2"/>
  <c r="AG8" i="2"/>
  <c r="AG10" i="2" s="1"/>
  <c r="AF8" i="2"/>
  <c r="AE8" i="2"/>
  <c r="Y8" i="2"/>
  <c r="X8" i="2"/>
  <c r="W8" i="2"/>
  <c r="V8" i="2"/>
  <c r="AI4" i="2"/>
  <c r="AH4" i="2"/>
  <c r="AG4" i="2"/>
  <c r="AF4" i="2"/>
  <c r="AE4" i="2"/>
  <c r="Y4" i="2"/>
  <c r="X4" i="2"/>
  <c r="W4" i="2"/>
  <c r="V4" i="2"/>
  <c r="AI3" i="2"/>
  <c r="AH3" i="2"/>
  <c r="AG3" i="2"/>
  <c r="AF3" i="2"/>
  <c r="AE3" i="2"/>
  <c r="Y3" i="2"/>
  <c r="X3" i="2"/>
  <c r="W3" i="2"/>
  <c r="V3" i="2"/>
  <c r="V5" i="2" s="1"/>
  <c r="Z43" i="2"/>
  <c r="Z42" i="2"/>
  <c r="Z39" i="2"/>
  <c r="Z38" i="2"/>
  <c r="Z37" i="2"/>
  <c r="Z36" i="2"/>
  <c r="AN36" i="2" s="1"/>
  <c r="Z35" i="2"/>
  <c r="Z32" i="2"/>
  <c r="Z31" i="2"/>
  <c r="Z30" i="2"/>
  <c r="Z29" i="2"/>
  <c r="Z22" i="2"/>
  <c r="Z21" i="2"/>
  <c r="Z19" i="2"/>
  <c r="Z16" i="2"/>
  <c r="Z15" i="2"/>
  <c r="Z14" i="2"/>
  <c r="Z13" i="2"/>
  <c r="Z12" i="2"/>
  <c r="Z9" i="2"/>
  <c r="Z8" i="2"/>
  <c r="Z4" i="2"/>
  <c r="Z3" i="2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2" i="3"/>
  <c r="H21" i="3"/>
  <c r="H17" i="3"/>
  <c r="H16" i="3"/>
  <c r="H15" i="3"/>
  <c r="H14" i="3"/>
  <c r="H12" i="3"/>
  <c r="H9" i="3"/>
  <c r="H8" i="3"/>
  <c r="H4" i="3"/>
  <c r="H3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2" i="3"/>
  <c r="G21" i="3"/>
  <c r="G17" i="3"/>
  <c r="G16" i="3"/>
  <c r="G15" i="3"/>
  <c r="G14" i="3"/>
  <c r="G12" i="3"/>
  <c r="G9" i="3"/>
  <c r="G8" i="3"/>
  <c r="G4" i="3"/>
  <c r="G3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2" i="3"/>
  <c r="F21" i="3"/>
  <c r="F17" i="3"/>
  <c r="F16" i="3"/>
  <c r="F15" i="3"/>
  <c r="F14" i="3"/>
  <c r="F12" i="3"/>
  <c r="F9" i="3"/>
  <c r="F8" i="3"/>
  <c r="F4" i="3"/>
  <c r="F3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2" i="3"/>
  <c r="E21" i="3"/>
  <c r="E17" i="3"/>
  <c r="E16" i="3"/>
  <c r="E15" i="3"/>
  <c r="E14" i="3"/>
  <c r="E12" i="3"/>
  <c r="E9" i="3"/>
  <c r="E8" i="3"/>
  <c r="E4" i="3"/>
  <c r="E3" i="3"/>
  <c r="D37" i="3"/>
  <c r="D36" i="3"/>
  <c r="K36" i="3" s="1"/>
  <c r="L36" i="3" s="1"/>
  <c r="D35" i="3"/>
  <c r="D34" i="3"/>
  <c r="D33" i="3"/>
  <c r="D32" i="3"/>
  <c r="I32" i="3" s="1"/>
  <c r="D31" i="3"/>
  <c r="D30" i="3"/>
  <c r="D29" i="3"/>
  <c r="I29" i="3" s="1"/>
  <c r="D28" i="3"/>
  <c r="D27" i="3"/>
  <c r="I27" i="3" s="1"/>
  <c r="D26" i="3"/>
  <c r="D25" i="3"/>
  <c r="D22" i="3"/>
  <c r="D21" i="3"/>
  <c r="D17" i="3"/>
  <c r="D16" i="3"/>
  <c r="D15" i="3"/>
  <c r="D14" i="3"/>
  <c r="D12" i="3"/>
  <c r="D9" i="3"/>
  <c r="D8" i="3"/>
  <c r="J8" i="3" s="1"/>
  <c r="D4" i="3"/>
  <c r="D3" i="3"/>
  <c r="Q43" i="2"/>
  <c r="Q42" i="2"/>
  <c r="Q39" i="2"/>
  <c r="Q38" i="2"/>
  <c r="Q37" i="2"/>
  <c r="Q36" i="2"/>
  <c r="Q35" i="2"/>
  <c r="Q32" i="2"/>
  <c r="Q31" i="2"/>
  <c r="Q30" i="2"/>
  <c r="Q29" i="2"/>
  <c r="Q22" i="2"/>
  <c r="Q21" i="2"/>
  <c r="Q19" i="2"/>
  <c r="Q16" i="2"/>
  <c r="Q15" i="2"/>
  <c r="Q14" i="2"/>
  <c r="Q13" i="2"/>
  <c r="Q12" i="2"/>
  <c r="Q9" i="2"/>
  <c r="Q8" i="2"/>
  <c r="Q4" i="2"/>
  <c r="Q3" i="2"/>
  <c r="P43" i="2"/>
  <c r="P42" i="2"/>
  <c r="P39" i="2"/>
  <c r="P38" i="2"/>
  <c r="P37" i="2"/>
  <c r="P36" i="2"/>
  <c r="P35" i="2"/>
  <c r="P32" i="2"/>
  <c r="P31" i="2"/>
  <c r="P30" i="2"/>
  <c r="P29" i="2"/>
  <c r="P22" i="2"/>
  <c r="P21" i="2"/>
  <c r="P19" i="2"/>
  <c r="P16" i="2"/>
  <c r="P15" i="2"/>
  <c r="P14" i="2"/>
  <c r="P13" i="2"/>
  <c r="P12" i="2"/>
  <c r="P9" i="2"/>
  <c r="P8" i="2"/>
  <c r="P4" i="2"/>
  <c r="P3" i="2"/>
  <c r="O43" i="2"/>
  <c r="O42" i="2"/>
  <c r="O39" i="2"/>
  <c r="O38" i="2"/>
  <c r="O37" i="2"/>
  <c r="O36" i="2"/>
  <c r="O35" i="2"/>
  <c r="O32" i="2"/>
  <c r="O31" i="2"/>
  <c r="O30" i="2"/>
  <c r="O29" i="2"/>
  <c r="O22" i="2"/>
  <c r="O21" i="2"/>
  <c r="O19" i="2"/>
  <c r="O16" i="2"/>
  <c r="O15" i="2"/>
  <c r="O14" i="2"/>
  <c r="O13" i="2"/>
  <c r="O12" i="2"/>
  <c r="O9" i="2"/>
  <c r="O8" i="2"/>
  <c r="O4" i="2"/>
  <c r="O3" i="2"/>
  <c r="N43" i="2"/>
  <c r="N42" i="2"/>
  <c r="N39" i="2"/>
  <c r="N38" i="2"/>
  <c r="N37" i="2"/>
  <c r="N36" i="2"/>
  <c r="N35" i="2"/>
  <c r="N32" i="2"/>
  <c r="N31" i="2"/>
  <c r="N30" i="2"/>
  <c r="N29" i="2"/>
  <c r="N22" i="2"/>
  <c r="N21" i="2"/>
  <c r="N19" i="2"/>
  <c r="N16" i="2"/>
  <c r="N15" i="2"/>
  <c r="N14" i="2"/>
  <c r="N13" i="2"/>
  <c r="N12" i="2"/>
  <c r="N9" i="2"/>
  <c r="N8" i="2"/>
  <c r="N4" i="2"/>
  <c r="N3" i="2"/>
  <c r="H43" i="2"/>
  <c r="H42" i="2"/>
  <c r="H39" i="2"/>
  <c r="H38" i="2"/>
  <c r="H37" i="2"/>
  <c r="H36" i="2"/>
  <c r="H35" i="2"/>
  <c r="H32" i="2"/>
  <c r="H31" i="2"/>
  <c r="H30" i="2"/>
  <c r="H29" i="2"/>
  <c r="H22" i="2"/>
  <c r="H21" i="2"/>
  <c r="H19" i="2"/>
  <c r="H16" i="2"/>
  <c r="H15" i="2"/>
  <c r="H14" i="2"/>
  <c r="H13" i="2"/>
  <c r="H12" i="2"/>
  <c r="H9" i="2"/>
  <c r="H8" i="2"/>
  <c r="H4" i="2"/>
  <c r="H3" i="2"/>
  <c r="G43" i="2"/>
  <c r="G42" i="2"/>
  <c r="G39" i="2"/>
  <c r="G38" i="2"/>
  <c r="G37" i="2"/>
  <c r="G36" i="2"/>
  <c r="G35" i="2"/>
  <c r="G32" i="2"/>
  <c r="G31" i="2"/>
  <c r="G30" i="2"/>
  <c r="G29" i="2"/>
  <c r="G22" i="2"/>
  <c r="G21" i="2"/>
  <c r="G19" i="2"/>
  <c r="G16" i="2"/>
  <c r="G15" i="2"/>
  <c r="G14" i="2"/>
  <c r="G13" i="2"/>
  <c r="G12" i="2"/>
  <c r="G9" i="2"/>
  <c r="G8" i="2"/>
  <c r="G4" i="2"/>
  <c r="G3" i="2"/>
  <c r="F43" i="2"/>
  <c r="F42" i="2"/>
  <c r="F39" i="2"/>
  <c r="F38" i="2"/>
  <c r="F37" i="2"/>
  <c r="F36" i="2"/>
  <c r="F35" i="2"/>
  <c r="F32" i="2"/>
  <c r="F31" i="2"/>
  <c r="F30" i="2"/>
  <c r="F29" i="2"/>
  <c r="F22" i="2"/>
  <c r="F21" i="2"/>
  <c r="F19" i="2"/>
  <c r="F16" i="2"/>
  <c r="F15" i="2"/>
  <c r="F14" i="2"/>
  <c r="F13" i="2"/>
  <c r="F12" i="2"/>
  <c r="F9" i="2"/>
  <c r="F8" i="2"/>
  <c r="F4" i="2"/>
  <c r="F3" i="2"/>
  <c r="E43" i="2"/>
  <c r="E42" i="2"/>
  <c r="E39" i="2"/>
  <c r="E38" i="2"/>
  <c r="E37" i="2"/>
  <c r="E36" i="2"/>
  <c r="E35" i="2"/>
  <c r="E32" i="2"/>
  <c r="E31" i="2"/>
  <c r="E30" i="2"/>
  <c r="E29" i="2"/>
  <c r="E33" i="2" s="1"/>
  <c r="E22" i="2"/>
  <c r="E21" i="2"/>
  <c r="E19" i="2"/>
  <c r="E16" i="2"/>
  <c r="E15" i="2"/>
  <c r="E14" i="2"/>
  <c r="E13" i="2"/>
  <c r="E12" i="2"/>
  <c r="E9" i="2"/>
  <c r="E8" i="2"/>
  <c r="E4" i="2"/>
  <c r="E3" i="2"/>
  <c r="D43" i="2"/>
  <c r="D42" i="2"/>
  <c r="D39" i="2"/>
  <c r="D38" i="2"/>
  <c r="D37" i="2"/>
  <c r="D36" i="2"/>
  <c r="D35" i="2"/>
  <c r="D32" i="2"/>
  <c r="D31" i="2"/>
  <c r="D30" i="2"/>
  <c r="D29" i="2"/>
  <c r="D22" i="2"/>
  <c r="D21" i="2"/>
  <c r="D19" i="2"/>
  <c r="D16" i="2"/>
  <c r="D15" i="2"/>
  <c r="D14" i="2"/>
  <c r="D13" i="2"/>
  <c r="D12" i="2"/>
  <c r="D9" i="2"/>
  <c r="D8" i="2"/>
  <c r="D4" i="2"/>
  <c r="D3" i="2"/>
  <c r="F18" i="5"/>
  <c r="E18" i="5"/>
  <c r="D18" i="5"/>
  <c r="C18" i="5"/>
  <c r="B18" i="5"/>
  <c r="F17" i="5"/>
  <c r="E17" i="5"/>
  <c r="D17" i="5"/>
  <c r="C17" i="5"/>
  <c r="B17" i="5"/>
  <c r="F15" i="5"/>
  <c r="E15" i="5"/>
  <c r="D15" i="5"/>
  <c r="C15" i="5"/>
  <c r="B15" i="5"/>
  <c r="F13" i="5"/>
  <c r="E13" i="5"/>
  <c r="D13" i="5"/>
  <c r="C13" i="5"/>
  <c r="B13" i="5"/>
  <c r="F12" i="5"/>
  <c r="E12" i="5"/>
  <c r="D12" i="5"/>
  <c r="C12" i="5"/>
  <c r="B12" i="5"/>
  <c r="F9" i="5"/>
  <c r="E9" i="5"/>
  <c r="D9" i="5"/>
  <c r="C9" i="5"/>
  <c r="B9" i="5"/>
  <c r="F7" i="5"/>
  <c r="E7" i="5"/>
  <c r="D7" i="5"/>
  <c r="C7" i="5"/>
  <c r="B7" i="5"/>
  <c r="F3" i="5"/>
  <c r="E3" i="5"/>
  <c r="D3" i="5"/>
  <c r="C3" i="5"/>
  <c r="B3" i="5"/>
  <c r="AI21" i="4"/>
  <c r="AN21" i="4" s="1"/>
  <c r="AH21" i="4"/>
  <c r="AG21" i="4"/>
  <c r="AF21" i="4"/>
  <c r="AE21" i="4"/>
  <c r="Z21" i="4"/>
  <c r="Y21" i="4"/>
  <c r="X21" i="4"/>
  <c r="W21" i="4"/>
  <c r="V21" i="4"/>
  <c r="Q21" i="4"/>
  <c r="P21" i="4"/>
  <c r="O21" i="4"/>
  <c r="N21" i="4"/>
  <c r="M21" i="4"/>
  <c r="AI20" i="4"/>
  <c r="AH20" i="4"/>
  <c r="AG20" i="4"/>
  <c r="AF20" i="4"/>
  <c r="AE20" i="4"/>
  <c r="Z20" i="4"/>
  <c r="Y20" i="4"/>
  <c r="X20" i="4"/>
  <c r="W20" i="4"/>
  <c r="V20" i="4"/>
  <c r="Q20" i="4"/>
  <c r="P20" i="4"/>
  <c r="O20" i="4"/>
  <c r="N20" i="4"/>
  <c r="M20" i="4"/>
  <c r="AI19" i="4"/>
  <c r="AN19" i="4" s="1"/>
  <c r="AH19" i="4"/>
  <c r="AG19" i="4"/>
  <c r="AF19" i="4"/>
  <c r="AE19" i="4"/>
  <c r="Z19" i="4"/>
  <c r="Y19" i="4"/>
  <c r="X19" i="4"/>
  <c r="W19" i="4"/>
  <c r="V19" i="4"/>
  <c r="Q19" i="4"/>
  <c r="P19" i="4"/>
  <c r="O19" i="4"/>
  <c r="N19" i="4"/>
  <c r="M19" i="4"/>
  <c r="AI18" i="4"/>
  <c r="AH18" i="4"/>
  <c r="AG18" i="4"/>
  <c r="AF18" i="4"/>
  <c r="AE18" i="4"/>
  <c r="Z18" i="4"/>
  <c r="Y18" i="4"/>
  <c r="X18" i="4"/>
  <c r="W18" i="4"/>
  <c r="V18" i="4"/>
  <c r="Q18" i="4"/>
  <c r="P18" i="4"/>
  <c r="O18" i="4"/>
  <c r="N18" i="4"/>
  <c r="M18" i="4"/>
  <c r="AI17" i="4"/>
  <c r="AH17" i="4"/>
  <c r="AG17" i="4"/>
  <c r="AF17" i="4"/>
  <c r="AE17" i="4"/>
  <c r="Z17" i="4"/>
  <c r="Y17" i="4"/>
  <c r="X17" i="4"/>
  <c r="W17" i="4"/>
  <c r="V17" i="4"/>
  <c r="Q17" i="4"/>
  <c r="P17" i="4"/>
  <c r="O17" i="4"/>
  <c r="N17" i="4"/>
  <c r="M17" i="4"/>
  <c r="AI16" i="4"/>
  <c r="AH16" i="4"/>
  <c r="AG16" i="4"/>
  <c r="AF16" i="4"/>
  <c r="AE16" i="4"/>
  <c r="Z16" i="4"/>
  <c r="Y16" i="4"/>
  <c r="X16" i="4"/>
  <c r="W16" i="4"/>
  <c r="V16" i="4"/>
  <c r="Q16" i="4"/>
  <c r="P16" i="4"/>
  <c r="O16" i="4"/>
  <c r="N16" i="4"/>
  <c r="M16" i="4"/>
  <c r="AI15" i="4"/>
  <c r="AH15" i="4"/>
  <c r="AG15" i="4"/>
  <c r="AF15" i="4"/>
  <c r="AE15" i="4"/>
  <c r="Z15" i="4"/>
  <c r="Y15" i="4"/>
  <c r="X15" i="4"/>
  <c r="W15" i="4"/>
  <c r="V15" i="4"/>
  <c r="Q15" i="4"/>
  <c r="P15" i="4"/>
  <c r="O15" i="4"/>
  <c r="N15" i="4"/>
  <c r="M15" i="4"/>
  <c r="AI14" i="4"/>
  <c r="AH14" i="4"/>
  <c r="AG14" i="4"/>
  <c r="AF14" i="4"/>
  <c r="AE14" i="4"/>
  <c r="Z14" i="4"/>
  <c r="Y14" i="4"/>
  <c r="X14" i="4"/>
  <c r="W14" i="4"/>
  <c r="V14" i="4"/>
  <c r="Q14" i="4"/>
  <c r="P14" i="4"/>
  <c r="O14" i="4"/>
  <c r="N14" i="4"/>
  <c r="M14" i="4"/>
  <c r="AI4" i="4"/>
  <c r="AN4" i="4" s="1"/>
  <c r="AH4" i="4"/>
  <c r="AG4" i="4"/>
  <c r="AF4" i="4"/>
  <c r="AE4" i="4"/>
  <c r="Z4" i="4"/>
  <c r="Y4" i="4"/>
  <c r="X4" i="4"/>
  <c r="W4" i="4"/>
  <c r="V4" i="4"/>
  <c r="Q4" i="4"/>
  <c r="P4" i="4"/>
  <c r="O4" i="4"/>
  <c r="N4" i="4"/>
  <c r="M4" i="4"/>
  <c r="AI3" i="4"/>
  <c r="AH3" i="4"/>
  <c r="AG3" i="4"/>
  <c r="AF3" i="4"/>
  <c r="AE3" i="4"/>
  <c r="Z3" i="4"/>
  <c r="Y3" i="4"/>
  <c r="X3" i="4"/>
  <c r="W3" i="4"/>
  <c r="V3" i="4"/>
  <c r="Q3" i="4"/>
  <c r="P3" i="4"/>
  <c r="O3" i="4"/>
  <c r="N3" i="4"/>
  <c r="M3" i="4"/>
  <c r="Q37" i="3"/>
  <c r="P37" i="3"/>
  <c r="O37" i="3"/>
  <c r="N37" i="3"/>
  <c r="M37" i="3"/>
  <c r="I37" i="3"/>
  <c r="Q36" i="3"/>
  <c r="P36" i="3"/>
  <c r="O36" i="3"/>
  <c r="N36" i="3"/>
  <c r="M36" i="3"/>
  <c r="Q35" i="3"/>
  <c r="P35" i="3"/>
  <c r="O35" i="3"/>
  <c r="N35" i="3"/>
  <c r="M35" i="3"/>
  <c r="Q34" i="3"/>
  <c r="P34" i="3"/>
  <c r="O34" i="3"/>
  <c r="N34" i="3"/>
  <c r="M34" i="3"/>
  <c r="Q33" i="3"/>
  <c r="P33" i="3"/>
  <c r="O33" i="3"/>
  <c r="N33" i="3"/>
  <c r="M33" i="3"/>
  <c r="Q32" i="3"/>
  <c r="P32" i="3"/>
  <c r="O32" i="3"/>
  <c r="N32" i="3"/>
  <c r="M32" i="3"/>
  <c r="Q31" i="3"/>
  <c r="P31" i="3"/>
  <c r="O31" i="3"/>
  <c r="N31" i="3"/>
  <c r="M31" i="3"/>
  <c r="Q30" i="3"/>
  <c r="P30" i="3"/>
  <c r="O30" i="3"/>
  <c r="N30" i="3"/>
  <c r="M30" i="3"/>
  <c r="Q29" i="3"/>
  <c r="P29" i="3"/>
  <c r="O29" i="3"/>
  <c r="N29" i="3"/>
  <c r="M29" i="3"/>
  <c r="Q28" i="3"/>
  <c r="P28" i="3"/>
  <c r="O28" i="3"/>
  <c r="N28" i="3"/>
  <c r="M28" i="3"/>
  <c r="Q27" i="3"/>
  <c r="P27" i="3"/>
  <c r="O27" i="3"/>
  <c r="N27" i="3"/>
  <c r="M27" i="3"/>
  <c r="Q26" i="3"/>
  <c r="P26" i="3"/>
  <c r="O26" i="3"/>
  <c r="N26" i="3"/>
  <c r="M26" i="3"/>
  <c r="Q25" i="3"/>
  <c r="P25" i="3"/>
  <c r="O25" i="3"/>
  <c r="N25" i="3"/>
  <c r="M25" i="3"/>
  <c r="Q22" i="3"/>
  <c r="P22" i="3"/>
  <c r="O22" i="3"/>
  <c r="N22" i="3"/>
  <c r="M22" i="3"/>
  <c r="Q21" i="3"/>
  <c r="P21" i="3"/>
  <c r="O21" i="3"/>
  <c r="N21" i="3"/>
  <c r="M21" i="3"/>
  <c r="Q17" i="3"/>
  <c r="P17" i="3"/>
  <c r="O17" i="3"/>
  <c r="N17" i="3"/>
  <c r="M17" i="3"/>
  <c r="Q16" i="3"/>
  <c r="P16" i="3"/>
  <c r="O16" i="3"/>
  <c r="N16" i="3"/>
  <c r="M16" i="3"/>
  <c r="Q15" i="3"/>
  <c r="P15" i="3"/>
  <c r="O15" i="3"/>
  <c r="N15" i="3"/>
  <c r="M15" i="3"/>
  <c r="Q14" i="3"/>
  <c r="P14" i="3"/>
  <c r="O14" i="3"/>
  <c r="N14" i="3"/>
  <c r="M14" i="3"/>
  <c r="Q12" i="3"/>
  <c r="P12" i="3"/>
  <c r="O12" i="3"/>
  <c r="N12" i="3"/>
  <c r="M12" i="3"/>
  <c r="Q9" i="3"/>
  <c r="P9" i="3"/>
  <c r="O9" i="3"/>
  <c r="N9" i="3"/>
  <c r="M9" i="3"/>
  <c r="Q8" i="3"/>
  <c r="P8" i="3"/>
  <c r="O8" i="3"/>
  <c r="N8" i="3"/>
  <c r="M8" i="3"/>
  <c r="Q4" i="3"/>
  <c r="P4" i="3"/>
  <c r="O4" i="3"/>
  <c r="N4" i="3"/>
  <c r="M4" i="3"/>
  <c r="Q3" i="3"/>
  <c r="P3" i="3"/>
  <c r="O3" i="3"/>
  <c r="N3" i="3"/>
  <c r="M3" i="3"/>
  <c r="M43" i="2"/>
  <c r="M42" i="2"/>
  <c r="M39" i="2"/>
  <c r="M38" i="2"/>
  <c r="M37" i="2"/>
  <c r="M36" i="2"/>
  <c r="M35" i="2"/>
  <c r="M32" i="2"/>
  <c r="M31" i="2"/>
  <c r="M30" i="2"/>
  <c r="M29" i="2"/>
  <c r="M22" i="2"/>
  <c r="M21" i="2"/>
  <c r="M19" i="2"/>
  <c r="M16" i="2"/>
  <c r="M15" i="2"/>
  <c r="M14" i="2"/>
  <c r="M13" i="2"/>
  <c r="M12" i="2"/>
  <c r="M9" i="2"/>
  <c r="M8" i="2"/>
  <c r="M4" i="2"/>
  <c r="M3" i="2"/>
  <c r="AH10" i="3"/>
  <c r="W10" i="3"/>
  <c r="AN36" i="3"/>
  <c r="I36" i="3"/>
  <c r="AK32" i="3"/>
  <c r="AL32" i="3" s="1"/>
  <c r="AN30" i="3"/>
  <c r="AA30" i="3"/>
  <c r="K28" i="3"/>
  <c r="L28" i="3" s="1"/>
  <c r="J28" i="3"/>
  <c r="I28" i="3"/>
  <c r="AN27" i="3"/>
  <c r="AN25" i="3"/>
  <c r="Y23" i="3"/>
  <c r="AN15" i="3"/>
  <c r="AL41" i="2"/>
  <c r="AD41" i="2"/>
  <c r="Q27" i="2" l="1"/>
  <c r="T12" i="4"/>
  <c r="U25" i="2"/>
  <c r="P27" i="2"/>
  <c r="O27" i="2"/>
  <c r="U26" i="2"/>
  <c r="R26" i="2"/>
  <c r="M27" i="2"/>
  <c r="T26" i="2"/>
  <c r="N27" i="2"/>
  <c r="S26" i="2"/>
  <c r="AK27" i="2"/>
  <c r="AL27" i="2" s="1"/>
  <c r="AC27" i="2"/>
  <c r="AD27" i="2" s="1"/>
  <c r="AL26" i="2"/>
  <c r="AD26" i="2"/>
  <c r="AJ27" i="2"/>
  <c r="AB27" i="2"/>
  <c r="AK26" i="2"/>
  <c r="AC26" i="2"/>
  <c r="AB26" i="2"/>
  <c r="AJ25" i="2"/>
  <c r="AK25" i="2"/>
  <c r="AL25" i="2" s="1"/>
  <c r="AA25" i="2"/>
  <c r="AB25" i="2"/>
  <c r="AC25" i="2"/>
  <c r="AD25" i="2" s="1"/>
  <c r="R25" i="2"/>
  <c r="S25" i="2"/>
  <c r="T25" i="2"/>
  <c r="Z44" i="2"/>
  <c r="AG5" i="2"/>
  <c r="AE10" i="2"/>
  <c r="AG40" i="2"/>
  <c r="W44" i="2"/>
  <c r="I26" i="2"/>
  <c r="K26" i="2"/>
  <c r="L26" i="2" s="1"/>
  <c r="J26" i="2"/>
  <c r="I25" i="2"/>
  <c r="J25" i="2"/>
  <c r="K25" i="2"/>
  <c r="L25" i="2" s="1"/>
  <c r="G34" i="2"/>
  <c r="F33" i="2"/>
  <c r="H34" i="2"/>
  <c r="AH10" i="2"/>
  <c r="H33" i="2"/>
  <c r="G33" i="2"/>
  <c r="N44" i="2"/>
  <c r="G6" i="5"/>
  <c r="G8" i="5"/>
  <c r="H8" i="5"/>
  <c r="H6" i="5"/>
  <c r="H9" i="5"/>
  <c r="H15" i="5"/>
  <c r="H3" i="5"/>
  <c r="G3" i="5"/>
  <c r="G15" i="5"/>
  <c r="H7" i="5"/>
  <c r="G9" i="5"/>
  <c r="H12" i="5"/>
  <c r="G13" i="5"/>
  <c r="H17" i="5"/>
  <c r="H18" i="5"/>
  <c r="AK26" i="3"/>
  <c r="AK28" i="3"/>
  <c r="AJ29" i="3"/>
  <c r="AC26" i="3"/>
  <c r="AD26" i="3" s="1"/>
  <c r="AC37" i="3"/>
  <c r="AD37" i="3" s="1"/>
  <c r="AK10" i="4"/>
  <c r="AJ8" i="4"/>
  <c r="AC22" i="3"/>
  <c r="AB10" i="4"/>
  <c r="AL8" i="4"/>
  <c r="AC7" i="4"/>
  <c r="AN32" i="3"/>
  <c r="AK13" i="4"/>
  <c r="AA12" i="4"/>
  <c r="AJ10" i="4"/>
  <c r="AJ9" i="4"/>
  <c r="AB22" i="3"/>
  <c r="AK34" i="3"/>
  <c r="AL34" i="3" s="1"/>
  <c r="AF18" i="3"/>
  <c r="AE18" i="3"/>
  <c r="AJ18" i="3" s="1"/>
  <c r="AC12" i="4"/>
  <c r="AG18" i="3"/>
  <c r="W23" i="3"/>
  <c r="AL13" i="4"/>
  <c r="AK11" i="4"/>
  <c r="AA10" i="4"/>
  <c r="AK8" i="4"/>
  <c r="AK7" i="4"/>
  <c r="AB7" i="4"/>
  <c r="AA11" i="4"/>
  <c r="AD10" i="4"/>
  <c r="AA32" i="3"/>
  <c r="Z10" i="2"/>
  <c r="Y5" i="2"/>
  <c r="W10" i="2"/>
  <c r="AG44" i="2"/>
  <c r="AH18" i="3"/>
  <c r="AJ13" i="4"/>
  <c r="AJ12" i="4"/>
  <c r="AJ11" i="4"/>
  <c r="AA8" i="4"/>
  <c r="AE23" i="3"/>
  <c r="AD5" i="4"/>
  <c r="AA9" i="4"/>
  <c r="AD8" i="4"/>
  <c r="U5" i="4"/>
  <c r="T13" i="4"/>
  <c r="R5" i="4"/>
  <c r="U6" i="4"/>
  <c r="S10" i="4"/>
  <c r="R30" i="2"/>
  <c r="S13" i="4"/>
  <c r="R12" i="4"/>
  <c r="R13" i="4"/>
  <c r="S9" i="4"/>
  <c r="S8" i="4"/>
  <c r="U8" i="4"/>
  <c r="S13" i="2"/>
  <c r="T9" i="4"/>
  <c r="S6" i="4"/>
  <c r="S12" i="4"/>
  <c r="R10" i="4"/>
  <c r="U7" i="4"/>
  <c r="U12" i="4"/>
  <c r="T10" i="4"/>
  <c r="S5" i="4"/>
  <c r="R11" i="4"/>
  <c r="K12" i="4"/>
  <c r="AC10" i="4"/>
  <c r="U10" i="4"/>
  <c r="R9" i="4"/>
  <c r="J9" i="4"/>
  <c r="AC13" i="4"/>
  <c r="U13" i="4"/>
  <c r="L10" i="4"/>
  <c r="AA7" i="4"/>
  <c r="S7" i="4"/>
  <c r="K7" i="4"/>
  <c r="AB13" i="4"/>
  <c r="AD11" i="4"/>
  <c r="R7" i="4"/>
  <c r="J7" i="4"/>
  <c r="AC11" i="4"/>
  <c r="U11" i="4"/>
  <c r="AA13" i="4"/>
  <c r="K13" i="4"/>
  <c r="AB11" i="4"/>
  <c r="T11" i="4"/>
  <c r="L11" i="4"/>
  <c r="AL9" i="4"/>
  <c r="AD9" i="4"/>
  <c r="I13" i="4"/>
  <c r="AL12" i="4"/>
  <c r="AD12" i="4"/>
  <c r="S11" i="4"/>
  <c r="K11" i="4"/>
  <c r="AK9" i="4"/>
  <c r="AC9" i="4"/>
  <c r="U9" i="4"/>
  <c r="R8" i="4"/>
  <c r="J8" i="4"/>
  <c r="AB8" i="4"/>
  <c r="T8" i="4"/>
  <c r="L8" i="4"/>
  <c r="J13" i="4"/>
  <c r="K8" i="4"/>
  <c r="AL7" i="4"/>
  <c r="AK18" i="3"/>
  <c r="AL18" i="3" s="1"/>
  <c r="AK23" i="3"/>
  <c r="AL23" i="3" s="1"/>
  <c r="AH5" i="2"/>
  <c r="AI23" i="3"/>
  <c r="AA6" i="4"/>
  <c r="AC25" i="3"/>
  <c r="AD25" i="3" s="1"/>
  <c r="AL26" i="3"/>
  <c r="AA37" i="3"/>
  <c r="AE33" i="2"/>
  <c r="AJ37" i="3"/>
  <c r="AM37" i="3" s="1"/>
  <c r="AC29" i="3"/>
  <c r="AD29" i="3" s="1"/>
  <c r="AI5" i="3"/>
  <c r="AA5" i="4"/>
  <c r="AJ6" i="4"/>
  <c r="AK29" i="3"/>
  <c r="AL29" i="3" s="1"/>
  <c r="AD6" i="4"/>
  <c r="Z17" i="2"/>
  <c r="AN13" i="2"/>
  <c r="AN30" i="2"/>
  <c r="V44" i="2"/>
  <c r="AN42" i="2"/>
  <c r="AL5" i="4"/>
  <c r="I6" i="4"/>
  <c r="L5" i="4"/>
  <c r="J5" i="4"/>
  <c r="J36" i="3"/>
  <c r="L6" i="4"/>
  <c r="J6" i="4"/>
  <c r="R6" i="4"/>
  <c r="K6" i="4"/>
  <c r="T6" i="4"/>
  <c r="AB6" i="4"/>
  <c r="AC6" i="4"/>
  <c r="AK6" i="4"/>
  <c r="I5" i="4"/>
  <c r="K5" i="4"/>
  <c r="T5" i="4"/>
  <c r="AB5" i="4"/>
  <c r="AJ5" i="4"/>
  <c r="AC5" i="4"/>
  <c r="AK5" i="4"/>
  <c r="AN3" i="4"/>
  <c r="AN20" i="4"/>
  <c r="AB16" i="4"/>
  <c r="AC19" i="4"/>
  <c r="AJ15" i="4"/>
  <c r="AC16" i="4"/>
  <c r="AD16" i="4" s="1"/>
  <c r="AJ21" i="4"/>
  <c r="AM21" i="4" s="1"/>
  <c r="AN16" i="4"/>
  <c r="AC3" i="4"/>
  <c r="AD3" i="4" s="1"/>
  <c r="AC18" i="4"/>
  <c r="AJ14" i="4"/>
  <c r="AN18" i="4"/>
  <c r="U21" i="4"/>
  <c r="O5" i="2"/>
  <c r="N10" i="2"/>
  <c r="Q44" i="2"/>
  <c r="AB35" i="3"/>
  <c r="AI44" i="2"/>
  <c r="AN44" i="2" s="1"/>
  <c r="AK30" i="2"/>
  <c r="AL30" i="2" s="1"/>
  <c r="AK21" i="4"/>
  <c r="AN14" i="4"/>
  <c r="AL21" i="4"/>
  <c r="X5" i="2"/>
  <c r="AG17" i="2"/>
  <c r="AJ14" i="2"/>
  <c r="AM14" i="2" s="1"/>
  <c r="AH33" i="2"/>
  <c r="AG33" i="2"/>
  <c r="Y40" i="2"/>
  <c r="W40" i="2"/>
  <c r="AI40" i="2"/>
  <c r="AK8" i="3"/>
  <c r="AL8" i="3" s="1"/>
  <c r="AK12" i="3"/>
  <c r="AL12" i="3" s="1"/>
  <c r="AM32" i="3"/>
  <c r="AI33" i="2"/>
  <c r="AE5" i="2"/>
  <c r="AB39" i="2"/>
  <c r="AH44" i="2"/>
  <c r="AK4" i="3"/>
  <c r="AJ26" i="3"/>
  <c r="Z5" i="3"/>
  <c r="AC4" i="3"/>
  <c r="AB21" i="3"/>
  <c r="AC31" i="3"/>
  <c r="AD31" i="3" s="1"/>
  <c r="AJ3" i="4"/>
  <c r="AJ20" i="4"/>
  <c r="AL19" i="4"/>
  <c r="Z5" i="2"/>
  <c r="AN4" i="2"/>
  <c r="K35" i="3"/>
  <c r="K32" i="3"/>
  <c r="L32" i="3" s="1"/>
  <c r="J32" i="3"/>
  <c r="E23" i="3"/>
  <c r="F23" i="3"/>
  <c r="G23" i="3"/>
  <c r="H10" i="3"/>
  <c r="O44" i="2"/>
  <c r="R30" i="3"/>
  <c r="N23" i="3"/>
  <c r="M23" i="3"/>
  <c r="AC17" i="4"/>
  <c r="AD17" i="4" s="1"/>
  <c r="Y10" i="2"/>
  <c r="AB12" i="2"/>
  <c r="AC13" i="2"/>
  <c r="AD13" i="2" s="1"/>
  <c r="AK17" i="4"/>
  <c r="AL17" i="4" s="1"/>
  <c r="AJ15" i="3"/>
  <c r="AD19" i="4"/>
  <c r="AK15" i="3"/>
  <c r="AL15" i="3" s="1"/>
  <c r="AB14" i="4"/>
  <c r="AB15" i="4"/>
  <c r="AK15" i="4"/>
  <c r="AL15" i="4" s="1"/>
  <c r="AN14" i="2"/>
  <c r="AN31" i="2"/>
  <c r="AH17" i="2"/>
  <c r="AC29" i="2"/>
  <c r="AD29" i="2" s="1"/>
  <c r="W33" i="2"/>
  <c r="AA14" i="4"/>
  <c r="AK19" i="4"/>
  <c r="AK18" i="4"/>
  <c r="AL18" i="4" s="1"/>
  <c r="AN15" i="2"/>
  <c r="AE17" i="2"/>
  <c r="Y17" i="2"/>
  <c r="V40" i="2"/>
  <c r="AH40" i="2"/>
  <c r="AJ38" i="2"/>
  <c r="AE40" i="2"/>
  <c r="AC43" i="2"/>
  <c r="AD43" i="2" s="1"/>
  <c r="AF5" i="3"/>
  <c r="AB9" i="3"/>
  <c r="W18" i="3"/>
  <c r="AN16" i="3"/>
  <c r="AA25" i="3"/>
  <c r="AA26" i="3"/>
  <c r="AC28" i="3"/>
  <c r="AD28" i="3" s="1"/>
  <c r="AA29" i="3"/>
  <c r="AC33" i="3"/>
  <c r="AD33" i="3" s="1"/>
  <c r="AB34" i="3"/>
  <c r="AM34" i="3" s="1"/>
  <c r="AB36" i="3"/>
  <c r="AC14" i="4"/>
  <c r="AD14" i="4" s="1"/>
  <c r="AA4" i="4"/>
  <c r="AC20" i="4"/>
  <c r="AD20" i="4" s="1"/>
  <c r="AA21" i="4"/>
  <c r="Z40" i="2"/>
  <c r="AN19" i="2"/>
  <c r="W5" i="2"/>
  <c r="AI10" i="2"/>
  <c r="AK13" i="2"/>
  <c r="AL13" i="2" s="1"/>
  <c r="AJ31" i="2"/>
  <c r="AN37" i="2"/>
  <c r="AE44" i="2"/>
  <c r="AH5" i="3"/>
  <c r="AH38" i="3" s="1"/>
  <c r="AJ8" i="3"/>
  <c r="AM8" i="3" s="1"/>
  <c r="AN9" i="3"/>
  <c r="AJ16" i="3"/>
  <c r="AJ17" i="3"/>
  <c r="AJ21" i="3"/>
  <c r="AJ25" i="3"/>
  <c r="AJ27" i="3"/>
  <c r="AL28" i="3"/>
  <c r="AK30" i="3"/>
  <c r="AL30" i="3" s="1"/>
  <c r="AJ33" i="3"/>
  <c r="AJ35" i="3"/>
  <c r="AM35" i="3" s="1"/>
  <c r="AJ36" i="3"/>
  <c r="W5" i="3"/>
  <c r="X10" i="3"/>
  <c r="V18" i="3"/>
  <c r="Y18" i="3"/>
  <c r="Z23" i="3"/>
  <c r="AC27" i="3"/>
  <c r="AD27" i="3" s="1"/>
  <c r="AB30" i="3"/>
  <c r="AC35" i="3"/>
  <c r="AD35" i="3" s="1"/>
  <c r="T21" i="4"/>
  <c r="O33" i="2"/>
  <c r="Q5" i="2"/>
  <c r="R18" i="4"/>
  <c r="R19" i="4"/>
  <c r="O10" i="3"/>
  <c r="T16" i="4"/>
  <c r="U16" i="4" s="1"/>
  <c r="O40" i="2"/>
  <c r="D10" i="2"/>
  <c r="J29" i="2"/>
  <c r="E10" i="2"/>
  <c r="F44" i="2"/>
  <c r="T16" i="2"/>
  <c r="Q40" i="2"/>
  <c r="Q10" i="2"/>
  <c r="S38" i="2"/>
  <c r="R28" i="3"/>
  <c r="U36" i="3"/>
  <c r="M33" i="2"/>
  <c r="P10" i="3"/>
  <c r="R22" i="3"/>
  <c r="R25" i="3"/>
  <c r="S33" i="3"/>
  <c r="N10" i="3"/>
  <c r="U15" i="4"/>
  <c r="O18" i="3"/>
  <c r="P18" i="3"/>
  <c r="O23" i="3"/>
  <c r="Q23" i="3"/>
  <c r="S17" i="4"/>
  <c r="T22" i="2"/>
  <c r="S42" i="2"/>
  <c r="S36" i="3"/>
  <c r="R4" i="4"/>
  <c r="T19" i="4"/>
  <c r="S21" i="4"/>
  <c r="S28" i="3"/>
  <c r="T36" i="3"/>
  <c r="S25" i="3"/>
  <c r="T28" i="3"/>
  <c r="U28" i="3" s="1"/>
  <c r="N5" i="3"/>
  <c r="T27" i="3"/>
  <c r="U27" i="3" s="1"/>
  <c r="R29" i="3"/>
  <c r="S30" i="3"/>
  <c r="T32" i="3"/>
  <c r="U32" i="3" s="1"/>
  <c r="R33" i="3"/>
  <c r="T25" i="3"/>
  <c r="U25" i="3" s="1"/>
  <c r="O5" i="3"/>
  <c r="R21" i="3"/>
  <c r="U26" i="3"/>
  <c r="T35" i="3"/>
  <c r="U35" i="3" s="1"/>
  <c r="R37" i="3"/>
  <c r="P5" i="3"/>
  <c r="S31" i="3"/>
  <c r="S32" i="3"/>
  <c r="T34" i="3"/>
  <c r="U34" i="3" s="1"/>
  <c r="G10" i="2"/>
  <c r="D18" i="3"/>
  <c r="F5" i="3"/>
  <c r="G18" i="3"/>
  <c r="H5" i="3"/>
  <c r="H18" i="3"/>
  <c r="G5" i="2"/>
  <c r="F10" i="2"/>
  <c r="G17" i="2"/>
  <c r="J4" i="4"/>
  <c r="F17" i="2"/>
  <c r="I30" i="3"/>
  <c r="K20" i="4"/>
  <c r="L20" i="4" s="1"/>
  <c r="J35" i="2"/>
  <c r="F10" i="3"/>
  <c r="N18" i="3"/>
  <c r="R17" i="4"/>
  <c r="U18" i="4"/>
  <c r="R26" i="3"/>
  <c r="T31" i="3"/>
  <c r="U31" i="3" s="1"/>
  <c r="R27" i="3"/>
  <c r="T33" i="3"/>
  <c r="U33" i="3" s="1"/>
  <c r="S37" i="3"/>
  <c r="T42" i="2"/>
  <c r="U42" i="2" s="1"/>
  <c r="T9" i="3"/>
  <c r="U9" i="3" s="1"/>
  <c r="S26" i="3"/>
  <c r="S29" i="3"/>
  <c r="S21" i="3"/>
  <c r="T26" i="3"/>
  <c r="S27" i="3"/>
  <c r="T29" i="3"/>
  <c r="U29" i="3" s="1"/>
  <c r="T30" i="3"/>
  <c r="U30" i="3" s="1"/>
  <c r="R35" i="3"/>
  <c r="T37" i="3"/>
  <c r="U37" i="3" s="1"/>
  <c r="T16" i="3"/>
  <c r="U16" i="3" s="1"/>
  <c r="T15" i="4"/>
  <c r="S16" i="4"/>
  <c r="N17" i="2"/>
  <c r="N33" i="2"/>
  <c r="O17" i="2"/>
  <c r="R34" i="3"/>
  <c r="S35" i="3"/>
  <c r="R36" i="3"/>
  <c r="S3" i="3"/>
  <c r="T38" i="2"/>
  <c r="T21" i="3"/>
  <c r="U21" i="3" s="1"/>
  <c r="R32" i="3"/>
  <c r="S34" i="3"/>
  <c r="R4" i="3"/>
  <c r="T4" i="4"/>
  <c r="U14" i="4"/>
  <c r="N5" i="2"/>
  <c r="R21" i="4"/>
  <c r="T3" i="4"/>
  <c r="U3" i="4" s="1"/>
  <c r="O10" i="2"/>
  <c r="Q17" i="2"/>
  <c r="Q33" i="2"/>
  <c r="U38" i="2"/>
  <c r="R31" i="3"/>
  <c r="S22" i="2"/>
  <c r="U19" i="4"/>
  <c r="U20" i="4"/>
  <c r="F5" i="2"/>
  <c r="L22" i="2"/>
  <c r="G44" i="2"/>
  <c r="F18" i="3"/>
  <c r="F40" i="2"/>
  <c r="G40" i="2"/>
  <c r="J14" i="4"/>
  <c r="I14" i="4"/>
  <c r="AD14" i="3"/>
  <c r="AB25" i="3"/>
  <c r="AB28" i="3"/>
  <c r="AA33" i="3"/>
  <c r="AA34" i="3"/>
  <c r="AA36" i="3"/>
  <c r="AA14" i="3"/>
  <c r="AB26" i="3"/>
  <c r="AB29" i="3"/>
  <c r="AM29" i="3" s="1"/>
  <c r="AA31" i="3"/>
  <c r="AB33" i="3"/>
  <c r="AC34" i="3"/>
  <c r="AC36" i="3"/>
  <c r="AD36" i="3" s="1"/>
  <c r="AD34" i="3"/>
  <c r="AC30" i="3"/>
  <c r="AD30" i="3" s="1"/>
  <c r="AA16" i="3"/>
  <c r="AB27" i="3"/>
  <c r="AA35" i="3"/>
  <c r="W38" i="3"/>
  <c r="Z18" i="3"/>
  <c r="AN18" i="3" s="1"/>
  <c r="AB31" i="3"/>
  <c r="X5" i="3"/>
  <c r="AA28" i="3"/>
  <c r="AN29" i="3"/>
  <c r="AC16" i="3"/>
  <c r="AD16" i="3" s="1"/>
  <c r="AK3" i="3"/>
  <c r="AJ3" i="3"/>
  <c r="AK27" i="3"/>
  <c r="AL27" i="3" s="1"/>
  <c r="AJ30" i="3"/>
  <c r="AE5" i="3"/>
  <c r="AK21" i="3"/>
  <c r="AN3" i="3"/>
  <c r="AK25" i="3"/>
  <c r="AL25" i="3" s="1"/>
  <c r="AJ28" i="3"/>
  <c r="AK31" i="3"/>
  <c r="AL31" i="3" s="1"/>
  <c r="AI10" i="3"/>
  <c r="AI38" i="3" s="1"/>
  <c r="AK33" i="3"/>
  <c r="AL33" i="3" s="1"/>
  <c r="AK35" i="3"/>
  <c r="AL35" i="3" s="1"/>
  <c r="AK36" i="3"/>
  <c r="AL36" i="3" s="1"/>
  <c r="AK17" i="3"/>
  <c r="AL17" i="3" s="1"/>
  <c r="AJ31" i="3"/>
  <c r="W17" i="2"/>
  <c r="Y33" i="2"/>
  <c r="AN8" i="2"/>
  <c r="AN3" i="2"/>
  <c r="AB16" i="2"/>
  <c r="AN16" i="2"/>
  <c r="AA31" i="2"/>
  <c r="Z33" i="2"/>
  <c r="AA9" i="2"/>
  <c r="AN9" i="2"/>
  <c r="AN22" i="2"/>
  <c r="AN38" i="2"/>
  <c r="AN21" i="2"/>
  <c r="AB43" i="2"/>
  <c r="AA30" i="2"/>
  <c r="AJ43" i="2"/>
  <c r="V17" i="2"/>
  <c r="AA43" i="2"/>
  <c r="AC35" i="2"/>
  <c r="AD35" i="2" s="1"/>
  <c r="AA35" i="2"/>
  <c r="K25" i="3"/>
  <c r="L25" i="3" s="1"/>
  <c r="K26" i="3"/>
  <c r="L26" i="3" s="1"/>
  <c r="J26" i="3"/>
  <c r="K34" i="3"/>
  <c r="L34" i="3" s="1"/>
  <c r="I3" i="3"/>
  <c r="J34" i="3"/>
  <c r="I17" i="3"/>
  <c r="I34" i="3"/>
  <c r="J12" i="3"/>
  <c r="I26" i="3"/>
  <c r="J30" i="3"/>
  <c r="K30" i="3"/>
  <c r="L30" i="3" s="1"/>
  <c r="K31" i="3"/>
  <c r="L31" i="3" s="1"/>
  <c r="K33" i="3"/>
  <c r="L33" i="3" s="1"/>
  <c r="AJ21" i="2"/>
  <c r="AK21" i="2"/>
  <c r="AL21" i="2" s="1"/>
  <c r="AJ15" i="2"/>
  <c r="AI5" i="2"/>
  <c r="AN35" i="2"/>
  <c r="AK32" i="2"/>
  <c r="AL32" i="2" s="1"/>
  <c r="AN32" i="2"/>
  <c r="AI17" i="2"/>
  <c r="V10" i="2"/>
  <c r="AA36" i="2"/>
  <c r="R9" i="2"/>
  <c r="T36" i="2"/>
  <c r="U36" i="2" s="1"/>
  <c r="N40" i="2"/>
  <c r="R19" i="2"/>
  <c r="T19" i="2"/>
  <c r="U19" i="2" s="1"/>
  <c r="AC3" i="2"/>
  <c r="AD3" i="2" s="1"/>
  <c r="AC16" i="2"/>
  <c r="AD16" i="2" s="1"/>
  <c r="AA29" i="2"/>
  <c r="AB3" i="2"/>
  <c r="AC12" i="2"/>
  <c r="AD12" i="2" s="1"/>
  <c r="V33" i="2"/>
  <c r="AC37" i="2"/>
  <c r="AD37" i="2" s="1"/>
  <c r="AB21" i="2"/>
  <c r="AB37" i="2"/>
  <c r="AA39" i="2"/>
  <c r="AC31" i="2"/>
  <c r="AD31" i="2" s="1"/>
  <c r="AC8" i="2"/>
  <c r="AD8" i="2" s="1"/>
  <c r="AN12" i="2"/>
  <c r="AN39" i="2"/>
  <c r="AK15" i="2"/>
  <c r="AL15" i="2" s="1"/>
  <c r="AJ32" i="2"/>
  <c r="AN29" i="2"/>
  <c r="R15" i="2"/>
  <c r="AK42" i="2"/>
  <c r="AL42" i="2" s="1"/>
  <c r="K12" i="2"/>
  <c r="L12" i="2" s="1"/>
  <c r="AJ42" i="2"/>
  <c r="S19" i="2"/>
  <c r="AK22" i="2"/>
  <c r="AL22" i="2" s="1"/>
  <c r="S32" i="2"/>
  <c r="S4" i="2"/>
  <c r="AK9" i="2"/>
  <c r="AL9" i="2" s="1"/>
  <c r="R43" i="2"/>
  <c r="R14" i="2"/>
  <c r="T43" i="2"/>
  <c r="AJ36" i="2"/>
  <c r="T39" i="2"/>
  <c r="AJ19" i="2"/>
  <c r="T32" i="2"/>
  <c r="U32" i="2" s="1"/>
  <c r="AK4" i="2"/>
  <c r="AL4" i="2" s="1"/>
  <c r="T15" i="2"/>
  <c r="AK36" i="2"/>
  <c r="AL36" i="2" s="1"/>
  <c r="S8" i="2"/>
  <c r="AK19" i="2"/>
  <c r="AL19" i="2" s="1"/>
  <c r="I8" i="3"/>
  <c r="J15" i="3"/>
  <c r="J17" i="3"/>
  <c r="J27" i="3"/>
  <c r="K29" i="3"/>
  <c r="L29" i="3" s="1"/>
  <c r="I35" i="3"/>
  <c r="J37" i="3"/>
  <c r="I25" i="3"/>
  <c r="J9" i="2"/>
  <c r="J13" i="2"/>
  <c r="K15" i="2"/>
  <c r="L15" i="2" s="1"/>
  <c r="I19" i="2"/>
  <c r="J30" i="2"/>
  <c r="K36" i="2"/>
  <c r="L36" i="2" s="1"/>
  <c r="J38" i="2"/>
  <c r="J42" i="2"/>
  <c r="I3" i="2"/>
  <c r="J14" i="2"/>
  <c r="K21" i="2"/>
  <c r="L21" i="2" s="1"/>
  <c r="I31" i="2"/>
  <c r="K22" i="2"/>
  <c r="J25" i="3"/>
  <c r="K27" i="3"/>
  <c r="L27" i="3" s="1"/>
  <c r="J33" i="3"/>
  <c r="L35" i="3"/>
  <c r="K37" i="3"/>
  <c r="L37" i="3" s="1"/>
  <c r="E5" i="2"/>
  <c r="E17" i="2"/>
  <c r="E40" i="2"/>
  <c r="E44" i="2"/>
  <c r="K15" i="3"/>
  <c r="L15" i="3" s="1"/>
  <c r="I33" i="3"/>
  <c r="J35" i="3"/>
  <c r="K12" i="3"/>
  <c r="L12" i="3" s="1"/>
  <c r="I31" i="3"/>
  <c r="J4" i="2"/>
  <c r="J31" i="3"/>
  <c r="G5" i="3"/>
  <c r="G10" i="3"/>
  <c r="J29" i="3"/>
  <c r="I4" i="4"/>
  <c r="K19" i="4"/>
  <c r="L19" i="4" s="1"/>
  <c r="I21" i="4"/>
  <c r="I15" i="3"/>
  <c r="J3" i="4"/>
  <c r="K14" i="4"/>
  <c r="L14" i="4" s="1"/>
  <c r="K16" i="4"/>
  <c r="L16" i="4" s="1"/>
  <c r="J20" i="4"/>
  <c r="J21" i="4"/>
  <c r="G17" i="5"/>
  <c r="H13" i="5"/>
  <c r="G7" i="5"/>
  <c r="G12" i="5"/>
  <c r="G18" i="5"/>
  <c r="AC4" i="4"/>
  <c r="AD4" i="4" s="1"/>
  <c r="AA15" i="4"/>
  <c r="AN15" i="4"/>
  <c r="AJ16" i="4"/>
  <c r="AM16" i="4" s="1"/>
  <c r="AB17" i="4"/>
  <c r="S18" i="4"/>
  <c r="AK20" i="4"/>
  <c r="AL20" i="4" s="1"/>
  <c r="K21" i="4"/>
  <c r="L21" i="4" s="1"/>
  <c r="AC21" i="4"/>
  <c r="R3" i="4"/>
  <c r="AK3" i="4"/>
  <c r="AL3" i="4" s="1"/>
  <c r="K4" i="4"/>
  <c r="L4" i="4" s="1"/>
  <c r="J15" i="4"/>
  <c r="I16" i="4"/>
  <c r="AA16" i="4"/>
  <c r="T17" i="4"/>
  <c r="U17" i="4" s="1"/>
  <c r="AJ17" i="4"/>
  <c r="T18" i="4"/>
  <c r="AB18" i="4"/>
  <c r="S19" i="4"/>
  <c r="R20" i="4"/>
  <c r="AD21" i="4"/>
  <c r="AB3" i="4"/>
  <c r="S4" i="4"/>
  <c r="R14" i="4"/>
  <c r="AK14" i="4"/>
  <c r="AL14" i="4" s="1"/>
  <c r="K15" i="4"/>
  <c r="L15" i="4" s="1"/>
  <c r="J17" i="4"/>
  <c r="I18" i="4"/>
  <c r="AA18" i="4"/>
  <c r="AJ19" i="4"/>
  <c r="AM19" i="4" s="1"/>
  <c r="T20" i="4"/>
  <c r="AB20" i="4"/>
  <c r="S3" i="4"/>
  <c r="AB21" i="4"/>
  <c r="K3" i="4"/>
  <c r="L3" i="4" s="1"/>
  <c r="I15" i="4"/>
  <c r="AK4" i="4"/>
  <c r="AL4" i="4" s="1"/>
  <c r="AC15" i="4"/>
  <c r="AD15" i="4" s="1"/>
  <c r="J16" i="4"/>
  <c r="AJ18" i="4"/>
  <c r="I3" i="4"/>
  <c r="AA3" i="4"/>
  <c r="U4" i="4"/>
  <c r="AJ4" i="4"/>
  <c r="T14" i="4"/>
  <c r="S15" i="4"/>
  <c r="R16" i="4"/>
  <c r="AK16" i="4"/>
  <c r="AL16" i="4" s="1"/>
  <c r="K17" i="4"/>
  <c r="L17" i="4" s="1"/>
  <c r="K18" i="4"/>
  <c r="L18" i="4" s="1"/>
  <c r="AD18" i="4"/>
  <c r="J19" i="4"/>
  <c r="AB19" i="4"/>
  <c r="I20" i="4"/>
  <c r="AA20" i="4"/>
  <c r="I17" i="4"/>
  <c r="AA17" i="4"/>
  <c r="AN17" i="4"/>
  <c r="S20" i="4"/>
  <c r="AB4" i="4"/>
  <c r="S14" i="4"/>
  <c r="R15" i="4"/>
  <c r="J18" i="4"/>
  <c r="I19" i="4"/>
  <c r="AA19" i="4"/>
  <c r="AC8" i="3"/>
  <c r="AD8" i="3" s="1"/>
  <c r="Y10" i="3"/>
  <c r="AA8" i="3"/>
  <c r="AJ14" i="3"/>
  <c r="AK14" i="3"/>
  <c r="AL14" i="3" s="1"/>
  <c r="AA15" i="3"/>
  <c r="K9" i="3"/>
  <c r="L9" i="3" s="1"/>
  <c r="J9" i="3"/>
  <c r="I9" i="3"/>
  <c r="J16" i="3"/>
  <c r="K16" i="3"/>
  <c r="L16" i="3" s="1"/>
  <c r="J4" i="3"/>
  <c r="I4" i="3"/>
  <c r="AG10" i="3"/>
  <c r="AJ9" i="3"/>
  <c r="AM9" i="3" s="1"/>
  <c r="S8" i="3"/>
  <c r="R3" i="3"/>
  <c r="AL4" i="3"/>
  <c r="J14" i="3"/>
  <c r="S4" i="3"/>
  <c r="Q5" i="3"/>
  <c r="T4" i="3"/>
  <c r="U4" i="3" s="1"/>
  <c r="E18" i="3"/>
  <c r="K14" i="3"/>
  <c r="L14" i="3" s="1"/>
  <c r="I14" i="3"/>
  <c r="S17" i="3"/>
  <c r="R17" i="3"/>
  <c r="AA17" i="3"/>
  <c r="AC17" i="3"/>
  <c r="AD17" i="3" s="1"/>
  <c r="T22" i="3"/>
  <c r="P23" i="3"/>
  <c r="U22" i="3"/>
  <c r="AJ22" i="3"/>
  <c r="AM22" i="3" s="1"/>
  <c r="T8" i="3"/>
  <c r="U8" i="3" s="1"/>
  <c r="M10" i="3"/>
  <c r="R8" i="3"/>
  <c r="T15" i="3"/>
  <c r="U15" i="3" s="1"/>
  <c r="R15" i="3"/>
  <c r="S15" i="3"/>
  <c r="M18" i="3"/>
  <c r="T3" i="3"/>
  <c r="U3" i="3" s="1"/>
  <c r="S14" i="3"/>
  <c r="R14" i="3"/>
  <c r="AA21" i="3"/>
  <c r="AC21" i="3"/>
  <c r="AD21" i="3" s="1"/>
  <c r="Q18" i="3"/>
  <c r="S9" i="3"/>
  <c r="M5" i="3"/>
  <c r="AL3" i="3"/>
  <c r="AN5" i="3"/>
  <c r="Y5" i="3"/>
  <c r="AB3" i="3"/>
  <c r="AC3" i="3"/>
  <c r="AD3" i="3" s="1"/>
  <c r="AA3" i="3"/>
  <c r="R12" i="3"/>
  <c r="T12" i="3"/>
  <c r="U12" i="3" s="1"/>
  <c r="S12" i="3"/>
  <c r="AC15" i="3"/>
  <c r="AD15" i="3" s="1"/>
  <c r="AB15" i="3"/>
  <c r="J21" i="3"/>
  <c r="H23" i="3"/>
  <c r="I21" i="3"/>
  <c r="I16" i="3"/>
  <c r="T17" i="3"/>
  <c r="U17" i="3" s="1"/>
  <c r="S22" i="3"/>
  <c r="AK9" i="3"/>
  <c r="AL9" i="3" s="1"/>
  <c r="AB17" i="3"/>
  <c r="AM17" i="3" s="1"/>
  <c r="AK22" i="3"/>
  <c r="AL22" i="3" s="1"/>
  <c r="X23" i="3"/>
  <c r="AC23" i="3" s="1"/>
  <c r="AG5" i="3"/>
  <c r="AJ4" i="3"/>
  <c r="AA12" i="3"/>
  <c r="AB12" i="3"/>
  <c r="AK16" i="3"/>
  <c r="AL16" i="3" s="1"/>
  <c r="K22" i="3"/>
  <c r="L22" i="3" s="1"/>
  <c r="I22" i="3"/>
  <c r="J22" i="3"/>
  <c r="R9" i="3"/>
  <c r="K4" i="3"/>
  <c r="L4" i="3" s="1"/>
  <c r="AC12" i="3"/>
  <c r="AD12" i="3" s="1"/>
  <c r="E5" i="3"/>
  <c r="E10" i="3"/>
  <c r="Q10" i="3"/>
  <c r="T14" i="3"/>
  <c r="U14" i="3" s="1"/>
  <c r="K21" i="3"/>
  <c r="L21" i="3" s="1"/>
  <c r="AA4" i="3"/>
  <c r="AN4" i="3"/>
  <c r="AJ12" i="3"/>
  <c r="AB14" i="3"/>
  <c r="R16" i="3"/>
  <c r="K17" i="3"/>
  <c r="L17" i="3" s="1"/>
  <c r="AD22" i="3"/>
  <c r="D23" i="3"/>
  <c r="Z10" i="3"/>
  <c r="Z38" i="3" s="1"/>
  <c r="AB4" i="3"/>
  <c r="J3" i="3"/>
  <c r="AD4" i="3"/>
  <c r="K8" i="3"/>
  <c r="L8" i="3" s="1"/>
  <c r="AC9" i="3"/>
  <c r="AD9" i="3" s="1"/>
  <c r="I12" i="3"/>
  <c r="AN12" i="3"/>
  <c r="S16" i="3"/>
  <c r="AL21" i="3"/>
  <c r="D10" i="3"/>
  <c r="AF10" i="3"/>
  <c r="AF38" i="3" s="1"/>
  <c r="V5" i="3"/>
  <c r="AA9" i="3"/>
  <c r="V10" i="3"/>
  <c r="K3" i="3"/>
  <c r="L3" i="3" s="1"/>
  <c r="AB16" i="3"/>
  <c r="D5" i="3"/>
  <c r="AC9" i="2"/>
  <c r="AD9" i="2" s="1"/>
  <c r="AB9" i="2"/>
  <c r="S21" i="2"/>
  <c r="T21" i="2"/>
  <c r="U21" i="2" s="1"/>
  <c r="AC30" i="2"/>
  <c r="AD30" i="2" s="1"/>
  <c r="AB30" i="2"/>
  <c r="AJ35" i="2"/>
  <c r="AF40" i="2"/>
  <c r="AK35" i="2"/>
  <c r="AL35" i="2" s="1"/>
  <c r="AK37" i="2"/>
  <c r="AL37" i="2" s="1"/>
  <c r="AA42" i="2"/>
  <c r="X44" i="2"/>
  <c r="AC42" i="2"/>
  <c r="AD42" i="2" s="1"/>
  <c r="AB4" i="2"/>
  <c r="I9" i="2"/>
  <c r="I36" i="2"/>
  <c r="S39" i="2"/>
  <c r="H5" i="2"/>
  <c r="K4" i="2"/>
  <c r="L4" i="2" s="1"/>
  <c r="H10" i="2"/>
  <c r="X10" i="2"/>
  <c r="K9" i="2"/>
  <c r="L9" i="2" s="1"/>
  <c r="H17" i="2"/>
  <c r="K13" i="2"/>
  <c r="L13" i="2" s="1"/>
  <c r="K19" i="2"/>
  <c r="L19" i="2" s="1"/>
  <c r="J22" i="2"/>
  <c r="K30" i="2"/>
  <c r="L30" i="2" s="1"/>
  <c r="J32" i="2"/>
  <c r="P40" i="2"/>
  <c r="I38" i="2"/>
  <c r="I42" i="2"/>
  <c r="P44" i="2"/>
  <c r="J16" i="2"/>
  <c r="I16" i="2"/>
  <c r="AA32" i="2"/>
  <c r="AC32" i="2"/>
  <c r="AD32" i="2" s="1"/>
  <c r="J8" i="2"/>
  <c r="I14" i="2"/>
  <c r="I30" i="2"/>
  <c r="AJ37" i="2"/>
  <c r="AA4" i="2"/>
  <c r="S12" i="2"/>
  <c r="R12" i="2"/>
  <c r="P17" i="2"/>
  <c r="T12" i="2"/>
  <c r="U12" i="2" s="1"/>
  <c r="AB19" i="2"/>
  <c r="AC19" i="2"/>
  <c r="AD19" i="2" s="1"/>
  <c r="AF33" i="2"/>
  <c r="AK29" i="2"/>
  <c r="AL29" i="2" s="1"/>
  <c r="AJ29" i="2"/>
  <c r="T35" i="2"/>
  <c r="U35" i="2" s="1"/>
  <c r="R35" i="2"/>
  <c r="S35" i="2"/>
  <c r="P5" i="2"/>
  <c r="X17" i="2"/>
  <c r="R21" i="2"/>
  <c r="D17" i="2"/>
  <c r="J12" i="2"/>
  <c r="I12" i="2"/>
  <c r="K14" i="2"/>
  <c r="L14" i="2" s="1"/>
  <c r="AK16" i="2"/>
  <c r="AL16" i="2" s="1"/>
  <c r="AJ16" i="2"/>
  <c r="D33" i="2"/>
  <c r="K29" i="2"/>
  <c r="L29" i="2" s="1"/>
  <c r="I29" i="2"/>
  <c r="K35" i="2"/>
  <c r="L35" i="2" s="1"/>
  <c r="AC4" i="2"/>
  <c r="AD4" i="2" s="1"/>
  <c r="I35" i="2"/>
  <c r="AB42" i="2"/>
  <c r="S3" i="2"/>
  <c r="AK8" i="2"/>
  <c r="AL8" i="2" s="1"/>
  <c r="AJ8" i="2"/>
  <c r="AB15" i="2"/>
  <c r="AC15" i="2"/>
  <c r="AD15" i="2" s="1"/>
  <c r="AA15" i="2"/>
  <c r="J31" i="2"/>
  <c r="K31" i="2"/>
  <c r="L31" i="2" s="1"/>
  <c r="AC38" i="2"/>
  <c r="AD38" i="2" s="1"/>
  <c r="AA38" i="2"/>
  <c r="I39" i="2"/>
  <c r="K39" i="2"/>
  <c r="L39" i="2" s="1"/>
  <c r="J39" i="2"/>
  <c r="K43" i="2"/>
  <c r="L43" i="2" s="1"/>
  <c r="D44" i="2"/>
  <c r="I43" i="2"/>
  <c r="J43" i="2"/>
  <c r="K8" i="2"/>
  <c r="L8" i="2" s="1"/>
  <c r="I8" i="2"/>
  <c r="AK12" i="2"/>
  <c r="AL12" i="2" s="1"/>
  <c r="AF17" i="2"/>
  <c r="AJ12" i="2"/>
  <c r="AM12" i="2" s="1"/>
  <c r="T14" i="2"/>
  <c r="S14" i="2"/>
  <c r="R29" i="2"/>
  <c r="S29" i="2"/>
  <c r="T29" i="2"/>
  <c r="U29" i="2" s="1"/>
  <c r="AK31" i="2"/>
  <c r="AL31" i="2" s="1"/>
  <c r="J37" i="2"/>
  <c r="I37" i="2"/>
  <c r="D40" i="2"/>
  <c r="K37" i="2"/>
  <c r="L37" i="2" s="1"/>
  <c r="U39" i="2"/>
  <c r="R39" i="2"/>
  <c r="AK14" i="2"/>
  <c r="AL14" i="2" s="1"/>
  <c r="M5" i="2"/>
  <c r="R4" i="2"/>
  <c r="T4" i="2"/>
  <c r="M10" i="2"/>
  <c r="T9" i="2"/>
  <c r="S9" i="2"/>
  <c r="R13" i="2"/>
  <c r="T13" i="2"/>
  <c r="U13" i="2" s="1"/>
  <c r="R8" i="2"/>
  <c r="P10" i="2"/>
  <c r="T8" i="2"/>
  <c r="U8" i="2" s="1"/>
  <c r="J21" i="2"/>
  <c r="I21" i="2"/>
  <c r="S37" i="2"/>
  <c r="R37" i="2"/>
  <c r="M17" i="2"/>
  <c r="T37" i="2"/>
  <c r="U37" i="2" s="1"/>
  <c r="S43" i="2"/>
  <c r="AF5" i="2"/>
  <c r="AK3" i="2"/>
  <c r="AL3" i="2" s="1"/>
  <c r="AJ3" i="2"/>
  <c r="AA13" i="2"/>
  <c r="AB13" i="2"/>
  <c r="S16" i="2"/>
  <c r="R16" i="2"/>
  <c r="U16" i="2"/>
  <c r="AC22" i="2"/>
  <c r="AD22" i="2" s="1"/>
  <c r="AB22" i="2"/>
  <c r="AA22" i="2"/>
  <c r="T31" i="2"/>
  <c r="U31" i="2" s="1"/>
  <c r="S31" i="2"/>
  <c r="R31" i="2"/>
  <c r="AC36" i="2"/>
  <c r="AD36" i="2" s="1"/>
  <c r="AB36" i="2"/>
  <c r="AJ39" i="2"/>
  <c r="AM39" i="2" s="1"/>
  <c r="AK39" i="2"/>
  <c r="AL39" i="2" s="1"/>
  <c r="AA19" i="2"/>
  <c r="P33" i="2"/>
  <c r="AB38" i="2"/>
  <c r="H40" i="2"/>
  <c r="H44" i="2"/>
  <c r="AF10" i="2"/>
  <c r="AK10" i="2" s="1"/>
  <c r="AL10" i="2" s="1"/>
  <c r="K16" i="2"/>
  <c r="L16" i="2" s="1"/>
  <c r="AB32" i="2"/>
  <c r="T3" i="2"/>
  <c r="U3" i="2" s="1"/>
  <c r="AJ4" i="2"/>
  <c r="AB8" i="2"/>
  <c r="I15" i="2"/>
  <c r="J19" i="2"/>
  <c r="AA21" i="2"/>
  <c r="U22" i="2"/>
  <c r="AJ22" i="2"/>
  <c r="AB29" i="2"/>
  <c r="S30" i="2"/>
  <c r="K32" i="2"/>
  <c r="L32" i="2" s="1"/>
  <c r="X33" i="2"/>
  <c r="R36" i="2"/>
  <c r="K38" i="2"/>
  <c r="AK38" i="2"/>
  <c r="AL38" i="2" s="1"/>
  <c r="AC39" i="2"/>
  <c r="AD39" i="2" s="1"/>
  <c r="M40" i="2"/>
  <c r="M44" i="2"/>
  <c r="AF44" i="2"/>
  <c r="AA3" i="2"/>
  <c r="AA12" i="2"/>
  <c r="AJ13" i="2"/>
  <c r="J15" i="2"/>
  <c r="AA16" i="2"/>
  <c r="I22" i="2"/>
  <c r="T30" i="2"/>
  <c r="R32" i="2"/>
  <c r="AB35" i="2"/>
  <c r="S36" i="2"/>
  <c r="R38" i="2"/>
  <c r="X40" i="2"/>
  <c r="K42" i="2"/>
  <c r="L42" i="2" s="1"/>
  <c r="I4" i="2"/>
  <c r="AA8" i="2"/>
  <c r="AJ9" i="2"/>
  <c r="I13" i="2"/>
  <c r="AC21" i="2"/>
  <c r="AD21" i="2" s="1"/>
  <c r="AJ30" i="2"/>
  <c r="AB31" i="2"/>
  <c r="R42" i="2"/>
  <c r="AK43" i="2"/>
  <c r="AL43" i="2" s="1"/>
  <c r="R3" i="2"/>
  <c r="S15" i="2"/>
  <c r="R22" i="2"/>
  <c r="I32" i="2"/>
  <c r="J36" i="2"/>
  <c r="AA37" i="2"/>
  <c r="J3" i="2"/>
  <c r="K3" i="2"/>
  <c r="L3" i="2" s="1"/>
  <c r="D5" i="2"/>
  <c r="S27" i="2" l="1"/>
  <c r="T27" i="2"/>
  <c r="U27" i="2"/>
  <c r="R27" i="2"/>
  <c r="AC44" i="2"/>
  <c r="AD44" i="2" s="1"/>
  <c r="AN17" i="2"/>
  <c r="AB5" i="2"/>
  <c r="U30" i="2"/>
  <c r="AN40" i="2"/>
  <c r="AC5" i="2"/>
  <c r="AD5" i="2" s="1"/>
  <c r="AN33" i="2"/>
  <c r="AM38" i="2"/>
  <c r="AN10" i="2"/>
  <c r="AC40" i="2"/>
  <c r="AD40" i="2" s="1"/>
  <c r="AM21" i="3"/>
  <c r="AM9" i="2"/>
  <c r="AM15" i="2"/>
  <c r="AM15" i="3"/>
  <c r="AM3" i="3"/>
  <c r="AN23" i="3"/>
  <c r="AN5" i="2"/>
  <c r="AC18" i="3"/>
  <c r="AD18" i="3" s="1"/>
  <c r="AA5" i="2"/>
  <c r="AA18" i="3"/>
  <c r="AJ23" i="3"/>
  <c r="AK40" i="2"/>
  <c r="AL40" i="2" s="1"/>
  <c r="AM25" i="3"/>
  <c r="H38" i="3"/>
  <c r="AM15" i="4"/>
  <c r="AM20" i="4"/>
  <c r="AM14" i="4"/>
  <c r="O38" i="3"/>
  <c r="AM16" i="3"/>
  <c r="AM26" i="3"/>
  <c r="AM36" i="3"/>
  <c r="AB23" i="3"/>
  <c r="AB18" i="3"/>
  <c r="AM18" i="3" s="1"/>
  <c r="AK5" i="3"/>
  <c r="AL5" i="3" s="1"/>
  <c r="AM33" i="3"/>
  <c r="AJ10" i="3"/>
  <c r="AM42" i="2"/>
  <c r="AM3" i="4"/>
  <c r="AM31" i="3"/>
  <c r="AM30" i="3"/>
  <c r="I10" i="2"/>
  <c r="F38" i="3"/>
  <c r="U14" i="2"/>
  <c r="U9" i="2"/>
  <c r="AM12" i="3"/>
  <c r="AB10" i="2"/>
  <c r="AM17" i="4"/>
  <c r="AM21" i="2"/>
  <c r="X38" i="3"/>
  <c r="AM27" i="3"/>
  <c r="AM31" i="2"/>
  <c r="AM28" i="3"/>
  <c r="P38" i="3"/>
  <c r="N38" i="3"/>
  <c r="J18" i="3"/>
  <c r="K10" i="2"/>
  <c r="L10" i="2" s="1"/>
  <c r="I18" i="3"/>
  <c r="U15" i="2"/>
  <c r="R33" i="2"/>
  <c r="Q38" i="3"/>
  <c r="G38" i="3"/>
  <c r="AD23" i="3"/>
  <c r="AM14" i="3"/>
  <c r="AM4" i="3"/>
  <c r="AA23" i="3"/>
  <c r="Y38" i="3"/>
  <c r="AE38" i="3"/>
  <c r="AJ5" i="3"/>
  <c r="AC10" i="2"/>
  <c r="AD10" i="2" s="1"/>
  <c r="AM16" i="2"/>
  <c r="AM43" i="2"/>
  <c r="AM30" i="2"/>
  <c r="AM13" i="2"/>
  <c r="AA40" i="2"/>
  <c r="AB44" i="2"/>
  <c r="AA44" i="2"/>
  <c r="AM37" i="2"/>
  <c r="AB33" i="2"/>
  <c r="AB40" i="2"/>
  <c r="E38" i="3"/>
  <c r="AK17" i="2"/>
  <c r="AL17" i="2" s="1"/>
  <c r="AA33" i="2"/>
  <c r="AM29" i="2"/>
  <c r="AM32" i="2"/>
  <c r="S33" i="2"/>
  <c r="AC33" i="2"/>
  <c r="AD33" i="2" s="1"/>
  <c r="AM3" i="2"/>
  <c r="AM4" i="2"/>
  <c r="J10" i="2"/>
  <c r="AM22" i="2"/>
  <c r="T33" i="2"/>
  <c r="U33" i="2" s="1"/>
  <c r="AM36" i="2"/>
  <c r="AM19" i="2"/>
  <c r="AM4" i="4"/>
  <c r="AM18" i="4"/>
  <c r="J10" i="3"/>
  <c r="I10" i="3"/>
  <c r="K10" i="3"/>
  <c r="L10" i="3" s="1"/>
  <c r="J23" i="3"/>
  <c r="I23" i="3"/>
  <c r="K23" i="3"/>
  <c r="L23" i="3" s="1"/>
  <c r="S5" i="3"/>
  <c r="R5" i="3"/>
  <c r="T5" i="3"/>
  <c r="U5" i="3" s="1"/>
  <c r="T23" i="3"/>
  <c r="U23" i="3" s="1"/>
  <c r="V38" i="3"/>
  <c r="AC10" i="3"/>
  <c r="AB10" i="3"/>
  <c r="AM10" i="3" s="1"/>
  <c r="AD10" i="3"/>
  <c r="AA10" i="3"/>
  <c r="K18" i="3"/>
  <c r="L18" i="3" s="1"/>
  <c r="AN10" i="3"/>
  <c r="S10" i="3"/>
  <c r="T10" i="3"/>
  <c r="U10" i="3" s="1"/>
  <c r="R10" i="3"/>
  <c r="S23" i="3"/>
  <c r="AA5" i="3"/>
  <c r="AC5" i="3"/>
  <c r="AD5" i="3" s="1"/>
  <c r="AB5" i="3"/>
  <c r="AM5" i="3" s="1"/>
  <c r="M38" i="3"/>
  <c r="AN38" i="3"/>
  <c r="AG38" i="3"/>
  <c r="AK10" i="3"/>
  <c r="AL10" i="3"/>
  <c r="T18" i="3"/>
  <c r="U18" i="3" s="1"/>
  <c r="S18" i="3"/>
  <c r="R18" i="3"/>
  <c r="R23" i="3"/>
  <c r="K5" i="3"/>
  <c r="L5" i="3" s="1"/>
  <c r="D38" i="3"/>
  <c r="J5" i="3"/>
  <c r="I5" i="3"/>
  <c r="S10" i="2"/>
  <c r="R10" i="2"/>
  <c r="T10" i="2"/>
  <c r="U10" i="2" s="1"/>
  <c r="S44" i="2"/>
  <c r="R44" i="2"/>
  <c r="T44" i="2"/>
  <c r="U44" i="2" s="1"/>
  <c r="K40" i="2"/>
  <c r="L40" i="2" s="1"/>
  <c r="I40" i="2"/>
  <c r="J40" i="2"/>
  <c r="K17" i="2"/>
  <c r="L17" i="2" s="1"/>
  <c r="I17" i="2"/>
  <c r="J17" i="2"/>
  <c r="AA10" i="2"/>
  <c r="AC17" i="2"/>
  <c r="AD17" i="2" s="1"/>
  <c r="AB17" i="2"/>
  <c r="AA17" i="2"/>
  <c r="AJ10" i="2"/>
  <c r="AJ33" i="2"/>
  <c r="AK33" i="2"/>
  <c r="AL33" i="2" s="1"/>
  <c r="I33" i="2"/>
  <c r="J33" i="2"/>
  <c r="K33" i="2"/>
  <c r="L33" i="2" s="1"/>
  <c r="AJ17" i="2"/>
  <c r="AJ40" i="2"/>
  <c r="T17" i="2"/>
  <c r="U17" i="2" s="1"/>
  <c r="S17" i="2"/>
  <c r="R17" i="2"/>
  <c r="AJ5" i="2"/>
  <c r="AM5" i="2" s="1"/>
  <c r="AK5" i="2"/>
  <c r="AL5" i="2" s="1"/>
  <c r="K44" i="2"/>
  <c r="L44" i="2" s="1"/>
  <c r="I44" i="2"/>
  <c r="J44" i="2"/>
  <c r="AM35" i="2"/>
  <c r="S40" i="2"/>
  <c r="R40" i="2"/>
  <c r="T40" i="2"/>
  <c r="U40" i="2" s="1"/>
  <c r="AK44" i="2"/>
  <c r="AL44" i="2" s="1"/>
  <c r="AJ44" i="2"/>
  <c r="R5" i="2"/>
  <c r="T5" i="2"/>
  <c r="U5" i="2" s="1"/>
  <c r="S5" i="2"/>
  <c r="AM8" i="2"/>
  <c r="K5" i="2"/>
  <c r="L5" i="2" s="1"/>
  <c r="I5" i="2"/>
  <c r="J5" i="2"/>
  <c r="AM10" i="2" l="1"/>
  <c r="AM23" i="3"/>
  <c r="AJ38" i="3"/>
  <c r="AK38" i="3"/>
  <c r="AL38" i="3" s="1"/>
  <c r="AM44" i="2"/>
  <c r="AM40" i="2"/>
  <c r="AM33" i="2"/>
  <c r="AM17" i="2"/>
  <c r="AA38" i="3"/>
  <c r="AC38" i="3"/>
  <c r="AD38" i="3" s="1"/>
  <c r="AB38" i="3"/>
  <c r="AM38" i="3" s="1"/>
  <c r="T38" i="3"/>
  <c r="U38" i="3" s="1"/>
  <c r="R38" i="3"/>
  <c r="S38" i="3"/>
  <c r="K38" i="3"/>
  <c r="L38" i="3" s="1"/>
  <c r="J38" i="3"/>
  <c r="I38" i="3"/>
</calcChain>
</file>

<file path=xl/sharedStrings.xml><?xml version="1.0" encoding="utf-8"?>
<sst xmlns="http://schemas.openxmlformats.org/spreadsheetml/2006/main" count="1462" uniqueCount="678">
  <si>
    <t>TOTAL ENROLLED</t>
  </si>
  <si>
    <t>NUMBER OF GRADUATES</t>
  </si>
  <si>
    <t>NEW STUDENTS ENROLLED</t>
  </si>
  <si>
    <t>STUDENTS ADMITTED</t>
  </si>
  <si>
    <t>Average</t>
  </si>
  <si>
    <t>EAB MARKET</t>
  </si>
  <si>
    <t>EAB OPPORTUNITY</t>
  </si>
  <si>
    <t>Banner Code</t>
  </si>
  <si>
    <t>F 2020</t>
  </si>
  <si>
    <t>F 2021</t>
  </si>
  <si>
    <t>F 2022</t>
  </si>
  <si>
    <t>F 2023</t>
  </si>
  <si>
    <t>#Yrs&lt;40</t>
  </si>
  <si>
    <t>#</t>
  </si>
  <si>
    <t>%</t>
  </si>
  <si>
    <t>#Yrs&lt;10</t>
  </si>
  <si>
    <t>#Yrs &lt; 10</t>
  </si>
  <si>
    <t>Yield</t>
  </si>
  <si>
    <t>SCORE</t>
  </si>
  <si>
    <t>BA-ART-STDO</t>
  </si>
  <si>
    <t>BA-ARTH</t>
  </si>
  <si>
    <t>CLOSED</t>
  </si>
  <si>
    <t>BFA-ART</t>
  </si>
  <si>
    <t>BFA-ART-ANMM</t>
  </si>
  <si>
    <t>BFA-ART-DPPM</t>
  </si>
  <si>
    <t>BFA-ART-GID</t>
  </si>
  <si>
    <t>BFA-ART-INTA</t>
  </si>
  <si>
    <t>BFA-ART-PHOT</t>
  </si>
  <si>
    <t>BFA-ART-SC3D</t>
  </si>
  <si>
    <t>BA-COMM-BJRN</t>
  </si>
  <si>
    <t>BA-COMM-COST</t>
  </si>
  <si>
    <t>BA-WCST</t>
  </si>
  <si>
    <t>NEW</t>
  </si>
  <si>
    <t>BA-COMM-JOUR</t>
  </si>
  <si>
    <t>BA-COMM-MDPD</t>
  </si>
  <si>
    <t>BA-COMM-MDST</t>
  </si>
  <si>
    <t>BA-COMM-PBRL</t>
  </si>
  <si>
    <t>BA-COMM-THCM</t>
  </si>
  <si>
    <t>BA-COMM</t>
  </si>
  <si>
    <t>BA-PBRL</t>
  </si>
  <si>
    <t>BA-WPBR</t>
  </si>
  <si>
    <t>BA-AWS-HA</t>
  </si>
  <si>
    <t>BA-AWS-SSCD</t>
  </si>
  <si>
    <t>BA-ANTH</t>
  </si>
  <si>
    <t>BA-CDSJ</t>
  </si>
  <si>
    <t>BA-LAS</t>
  </si>
  <si>
    <t>BA-LPS</t>
  </si>
  <si>
    <t>BA-WLPS</t>
  </si>
  <si>
    <t>Women's &amp; Gender Studies</t>
  </si>
  <si>
    <t>BA-WGS</t>
  </si>
  <si>
    <t>BA-LBST-AHSS</t>
  </si>
  <si>
    <t>BA-WLBS</t>
  </si>
  <si>
    <t>BA-HIST</t>
  </si>
  <si>
    <t>BA-ETHC</t>
  </si>
  <si>
    <t>BA-PHIL</t>
  </si>
  <si>
    <t>BA-ENG-CWRT</t>
  </si>
  <si>
    <t>BA-ENG-EDT</t>
  </si>
  <si>
    <t>BA-ENG-LIT</t>
  </si>
  <si>
    <t>BA-ENG-LITE</t>
  </si>
  <si>
    <t>BA-ENG-WRIT</t>
  </si>
  <si>
    <t>BA-ENG-WRTE</t>
  </si>
  <si>
    <t>BA-ENG</t>
  </si>
  <si>
    <t>BA-SPAN</t>
  </si>
  <si>
    <t xml:space="preserve"> </t>
  </si>
  <si>
    <t>BA-ASN-CLNG</t>
  </si>
  <si>
    <t>BA-ASN-JPAN</t>
  </si>
  <si>
    <t>BA-ASN-EASN</t>
  </si>
  <si>
    <t>BA-GLAS</t>
  </si>
  <si>
    <t>BA-MUS-PMUS</t>
  </si>
  <si>
    <t>BA-MUS-STDS</t>
  </si>
  <si>
    <t>BM-MUS-IN-SC</t>
  </si>
  <si>
    <t>BM-MUS-VC-SC</t>
  </si>
  <si>
    <t>BM-MUS-JZ-SC</t>
  </si>
  <si>
    <t>BM-MUS-JSD</t>
  </si>
  <si>
    <t>BM-MUS-JSK</t>
  </si>
  <si>
    <t>BM-MUS-JSV</t>
  </si>
  <si>
    <t>BM-MUS-JSW</t>
  </si>
  <si>
    <t>BM-MUS-PJC</t>
  </si>
  <si>
    <t>BM-MUS-MCLS</t>
  </si>
  <si>
    <t>BM-MUS-MEIC</t>
  </si>
  <si>
    <t>BM-MUS-MEIJ</t>
  </si>
  <si>
    <t>BM-MUS-CLS</t>
  </si>
  <si>
    <t>BM-MUS-PINS</t>
  </si>
  <si>
    <t>BM-MUS-PPIO</t>
  </si>
  <si>
    <t>BM-MUS-PVCE</t>
  </si>
  <si>
    <t>BM-MUS-PPEC</t>
  </si>
  <si>
    <t>BM-MUS-SECJ</t>
  </si>
  <si>
    <t>BM-MUS-SECL</t>
  </si>
  <si>
    <t>BA-POL</t>
  </si>
  <si>
    <t>BA-POL-ACC</t>
  </si>
  <si>
    <t>BA-LGST</t>
  </si>
  <si>
    <t>BA-GEOG-GEN</t>
  </si>
  <si>
    <t>BA-GEOG-GIS</t>
  </si>
  <si>
    <t>BA-URSS-CCD</t>
  </si>
  <si>
    <t>BA-URSS-PPD</t>
  </si>
  <si>
    <t>BA-PSY</t>
  </si>
  <si>
    <t>BA-WPSY</t>
  </si>
  <si>
    <t>BA-CCJ</t>
  </si>
  <si>
    <t>BA-WCCJ</t>
  </si>
  <si>
    <t>BA-WCCJ-ACPT</t>
  </si>
  <si>
    <t>BA-SOCI-ASOC</t>
  </si>
  <si>
    <t>BA-SOCI-GEN</t>
  </si>
  <si>
    <t>BA-SOCI-SOS</t>
  </si>
  <si>
    <t>BA-SOCI-WCE</t>
  </si>
  <si>
    <t>BA-WSOC</t>
  </si>
  <si>
    <t>BSW</t>
  </si>
  <si>
    <t>Enrolled Students, # Years below 40</t>
  </si>
  <si>
    <t>2,3=Orange; 4, 5=Blue</t>
  </si>
  <si>
    <t>% = F2022/ previous years average</t>
  </si>
  <si>
    <t>-1% to -49% = Orange; -50% to -100% =Blue</t>
  </si>
  <si>
    <t>Graduated Students, # Years below 20</t>
  </si>
  <si>
    <t>%=F2022/previous years average</t>
  </si>
  <si>
    <t>New Enrollment, # years below 10</t>
  </si>
  <si>
    <t>% Change in Admitted Students</t>
  </si>
  <si>
    <t>Ave Yield</t>
  </si>
  <si>
    <t>&lt;10% Blue; 10%-20% Orange</t>
  </si>
  <si>
    <t>2022 Yield</t>
  </si>
  <si>
    <t>EAB Labor Market Rating</t>
  </si>
  <si>
    <t>&lt;2=Orange; 2-3=Yellow; &gt;3=Green</t>
  </si>
  <si>
    <t>EAB Opportunity Rating</t>
  </si>
  <si>
    <t>New Programs = No assessment if 3 years or fewer years; green shading</t>
  </si>
  <si>
    <t>Closed or Closing programs = No assessment; shown here with orange shading if there is still enrollment</t>
  </si>
  <si>
    <t>PROGRAM</t>
  </si>
  <si>
    <t>#Yrs&lt;20</t>
  </si>
  <si>
    <t>MFA-ART</t>
  </si>
  <si>
    <t>MFA-VSAT</t>
  </si>
  <si>
    <t>MFA-CPWR</t>
  </si>
  <si>
    <t>MA-ENG-LIT</t>
  </si>
  <si>
    <t>MA-ENG-WRIT</t>
  </si>
  <si>
    <t>MA-PCOM-GEN</t>
  </si>
  <si>
    <t>MED-CL-BLEL</t>
  </si>
  <si>
    <t>MM-MUS-EDT</t>
  </si>
  <si>
    <t>MM-MUS-JSA</t>
  </si>
  <si>
    <t>MM-MUS-JSP</t>
  </si>
  <si>
    <t>MBA-BUS-MMGT</t>
  </si>
  <si>
    <t>MBA-BUS-MEM</t>
  </si>
  <si>
    <t>MPP-PP</t>
  </si>
  <si>
    <t>MA-PPIA</t>
  </si>
  <si>
    <t>MA-ACPS</t>
  </si>
  <si>
    <t>MA-ACPS-LSC</t>
  </si>
  <si>
    <t>MA-ACPS-NLS</t>
  </si>
  <si>
    <t>PSYD-CCAP</t>
  </si>
  <si>
    <t>MA-ASOC</t>
  </si>
  <si>
    <t>CERT-DEI</t>
  </si>
  <si>
    <t>CERT-WDEI</t>
  </si>
  <si>
    <t>CERT-GNDS</t>
  </si>
  <si>
    <t>CERT-BLNG</t>
  </si>
  <si>
    <t>CERT-CWRT</t>
  </si>
  <si>
    <t>CERT-ESL</t>
  </si>
  <si>
    <t>CERT-SPBI</t>
  </si>
  <si>
    <t>CERT-HETH</t>
  </si>
  <si>
    <t>CERT-JZPD</t>
  </si>
  <si>
    <t>CERT-ORFS</t>
  </si>
  <si>
    <t>CERT-BSSR</t>
  </si>
  <si>
    <t>AVERAGE</t>
  </si>
  <si>
    <t>Art - History</t>
  </si>
  <si>
    <t>Art - Studio</t>
  </si>
  <si>
    <t>Communication Studies</t>
  </si>
  <si>
    <t>Film Studies</t>
  </si>
  <si>
    <t>International Cinema</t>
  </si>
  <si>
    <t>Interpersonal Communication</t>
  </si>
  <si>
    <t>Journalism</t>
  </si>
  <si>
    <t>Media Studies</t>
  </si>
  <si>
    <t>Theatre &amp; Comedy</t>
  </si>
  <si>
    <t>Africana World Studies</t>
  </si>
  <si>
    <t>Anthropology</t>
  </si>
  <si>
    <t>Social Justice</t>
  </si>
  <si>
    <t>Ethics</t>
  </si>
  <si>
    <t>Philosophy</t>
  </si>
  <si>
    <t>Religious Studies</t>
  </si>
  <si>
    <t>American Studies</t>
  </si>
  <si>
    <t>History</t>
  </si>
  <si>
    <t>Creative Writing</t>
  </si>
  <si>
    <t>Critical &amp; Prof Writing</t>
  </si>
  <si>
    <t>English - Literature</t>
  </si>
  <si>
    <t>World Literature</t>
  </si>
  <si>
    <t>Asian Studies Language</t>
  </si>
  <si>
    <t>Asian Studies</t>
  </si>
  <si>
    <t>French</t>
  </si>
  <si>
    <t>Linguistics</t>
  </si>
  <si>
    <t>Spanish for the Professional</t>
  </si>
  <si>
    <t>Spanish</t>
  </si>
  <si>
    <t>Italian&amp;Ital-American Studies</t>
  </si>
  <si>
    <t>Digital Music Creation and Arr</t>
  </si>
  <si>
    <t>Music</t>
  </si>
  <si>
    <t>Music &amp; Entertainment Industry</t>
  </si>
  <si>
    <t>Music - Management</t>
  </si>
  <si>
    <t>Forensic Studies</t>
  </si>
  <si>
    <t>Geography</t>
  </si>
  <si>
    <t>International Studies</t>
  </si>
  <si>
    <t>Latin American&amp;Latino Studies</t>
  </si>
  <si>
    <t>Legal Studies</t>
  </si>
  <si>
    <t>Middle East Studies</t>
  </si>
  <si>
    <t>Political Science</t>
  </si>
  <si>
    <t>Public Policy&amp;Admin</t>
  </si>
  <si>
    <t>Urban Studies</t>
  </si>
  <si>
    <t>Psychology</t>
  </si>
  <si>
    <t>Criminology &amp; Crim Justice</t>
  </si>
  <si>
    <t>Sociology</t>
  </si>
  <si>
    <t>BA-EC-ESBL</t>
  </si>
  <si>
    <t>BA-EC-ESLC</t>
  </si>
  <si>
    <t>BA-EC-TSEB</t>
  </si>
  <si>
    <t>BA-EC-TSES</t>
  </si>
  <si>
    <t>BA-ELED-BEMS</t>
  </si>
  <si>
    <t>BA-ELED-BLES</t>
  </si>
  <si>
    <t>BA-ELED-BTSE</t>
  </si>
  <si>
    <t>BA-ELED-EESL</t>
  </si>
  <si>
    <t>BA-ELED-MSES</t>
  </si>
  <si>
    <t>BA-ELED-MTES</t>
  </si>
  <si>
    <t>BA-ELED-TBME</t>
  </si>
  <si>
    <t>BA-ELED-TDES</t>
  </si>
  <si>
    <t>BA-SEC-BESL</t>
  </si>
  <si>
    <t>BA-SEC-BETS</t>
  </si>
  <si>
    <t>BA-SEC-ESLS</t>
  </si>
  <si>
    <t>BA-SEC-ESTS</t>
  </si>
  <si>
    <t>BA-EC-BLNG</t>
  </si>
  <si>
    <t>BA-EC-CTSB</t>
  </si>
  <si>
    <t>BA-ELED-BLNG</t>
  </si>
  <si>
    <t>BA-ELED-LMSB</t>
  </si>
  <si>
    <t>BA-ELED-LSDB</t>
  </si>
  <si>
    <t>BA-ELED-TBMS</t>
  </si>
  <si>
    <t>BA-SEC-BLNG</t>
  </si>
  <si>
    <t>BA-CHEM</t>
  </si>
  <si>
    <t>BA-CODS</t>
  </si>
  <si>
    <t>BA-CODS-ACC</t>
  </si>
  <si>
    <t>BA-DIS</t>
  </si>
  <si>
    <t>BA-EC-BLEL</t>
  </si>
  <si>
    <t>BA-EC-ELED</t>
  </si>
  <si>
    <t>BA-EC-GEN</t>
  </si>
  <si>
    <t>BA-EC-TSD</t>
  </si>
  <si>
    <t>BA-ECEP</t>
  </si>
  <si>
    <t>BA-ECON</t>
  </si>
  <si>
    <t>BA-ECON-RSDA</t>
  </si>
  <si>
    <t>BA-ELED-GEN</t>
  </si>
  <si>
    <t>BA-ELED-MS</t>
  </si>
  <si>
    <t>BA-ELED-SDMS</t>
  </si>
  <si>
    <t>BA-ELED-TSD</t>
  </si>
  <si>
    <t>BA-ESCI</t>
  </si>
  <si>
    <t>BA-IMS-BIO</t>
  </si>
  <si>
    <t>BA-IMS-CHEM</t>
  </si>
  <si>
    <t>BA-IMS-ENV</t>
  </si>
  <si>
    <t>BA-IMS-MATH</t>
  </si>
  <si>
    <t>BA-MATH</t>
  </si>
  <si>
    <t>BA-SEC</t>
  </si>
  <si>
    <t>BA-SEC-TSD</t>
  </si>
  <si>
    <t>BA-SPMG</t>
  </si>
  <si>
    <t>BM-MUS-JAZZ</t>
  </si>
  <si>
    <t>BM-MUS-MJZP</t>
  </si>
  <si>
    <t>BM-MUS-PGTR</t>
  </si>
  <si>
    <t>BS-ABA</t>
  </si>
  <si>
    <t>BS-ACCT</t>
  </si>
  <si>
    <t>BS-ACT</t>
  </si>
  <si>
    <t>BS-ATR</t>
  </si>
  <si>
    <t>BS-BIO-ECO</t>
  </si>
  <si>
    <t>BS-BIO-GEN</t>
  </si>
  <si>
    <t>BS-BIO-ORGN</t>
  </si>
  <si>
    <t>BS-BIO-PHB</t>
  </si>
  <si>
    <t>BS-BIO-PMED</t>
  </si>
  <si>
    <t>BS-BIOT</t>
  </si>
  <si>
    <t>BS-BMGT</t>
  </si>
  <si>
    <t>BS-BMKT</t>
  </si>
  <si>
    <t>BS-BMKT-DMKT</t>
  </si>
  <si>
    <t>BS-BUS-FIN</t>
  </si>
  <si>
    <t>BS-BUS-MGT</t>
  </si>
  <si>
    <t>BS-CHEM</t>
  </si>
  <si>
    <t>BS-CIT</t>
  </si>
  <si>
    <t>BS-CODS</t>
  </si>
  <si>
    <t>BS-CS</t>
  </si>
  <si>
    <t>BS-ENV</t>
  </si>
  <si>
    <t>BS-EVSN</t>
  </si>
  <si>
    <t>BS-FIN</t>
  </si>
  <si>
    <t>BS-FIN-CACB</t>
  </si>
  <si>
    <t>BS-FIN-FNTC</t>
  </si>
  <si>
    <t>BS-FIN-RSKM</t>
  </si>
  <si>
    <t>BS-FNPL</t>
  </si>
  <si>
    <t>BS-GLST</t>
  </si>
  <si>
    <t>BS-HHLS</t>
  </si>
  <si>
    <t>BS-HLST</t>
  </si>
  <si>
    <t>BS-IT</t>
  </si>
  <si>
    <t>BS-MATH</t>
  </si>
  <si>
    <t>BS-MDBC</t>
  </si>
  <si>
    <t>BS-MGT</t>
  </si>
  <si>
    <t>BS-MGT-HRM</t>
  </si>
  <si>
    <t>BS-MGT-SBE</t>
  </si>
  <si>
    <t>BS-MKT</t>
  </si>
  <si>
    <t>BS-MKT-DMKT</t>
  </si>
  <si>
    <t>BS-MKT-MKMG</t>
  </si>
  <si>
    <t>BS-NNUR</t>
  </si>
  <si>
    <t>BS-NURA</t>
  </si>
  <si>
    <t>BS-NURG</t>
  </si>
  <si>
    <t>BS-NURR</t>
  </si>
  <si>
    <t>BS-PBHL-ED</t>
  </si>
  <si>
    <t>BS-PBHL-GEN</t>
  </si>
  <si>
    <t>BS-PBHL-PROM</t>
  </si>
  <si>
    <t>BS-PE-K12</t>
  </si>
  <si>
    <t>BS-PE-KH12</t>
  </si>
  <si>
    <t>BS-SLP</t>
  </si>
  <si>
    <t>BS-SLS</t>
  </si>
  <si>
    <t>BS-SMED</t>
  </si>
  <si>
    <t>BS-WABA</t>
  </si>
  <si>
    <t>BS-WACT</t>
  </si>
  <si>
    <t>BS-WFIN</t>
  </si>
  <si>
    <t>BS-WGLS</t>
  </si>
  <si>
    <t>BS-WIT</t>
  </si>
  <si>
    <t>BS-WSLS</t>
  </si>
  <si>
    <t>CERT-AGNP</t>
  </si>
  <si>
    <t>CERT-AGP</t>
  </si>
  <si>
    <t>CERT-AMS</t>
  </si>
  <si>
    <t>CERT-AMSA</t>
  </si>
  <si>
    <t>CERT-BBSF</t>
  </si>
  <si>
    <t>CERT-BSFD</t>
  </si>
  <si>
    <t>CERT-CANB</t>
  </si>
  <si>
    <t>CERT-WCAN</t>
  </si>
  <si>
    <t>CERT-CNRI</t>
  </si>
  <si>
    <t>CERT-CNRN</t>
  </si>
  <si>
    <t>CERT-CP3A</t>
  </si>
  <si>
    <t>CERT-ELD</t>
  </si>
  <si>
    <t>CERT-EMAS</t>
  </si>
  <si>
    <t>CERT-EMSL</t>
  </si>
  <si>
    <t>CERT-ERS</t>
  </si>
  <si>
    <t>CERT-ESAR</t>
  </si>
  <si>
    <t>CERT-ESCR</t>
  </si>
  <si>
    <t>CERT-ESUP</t>
  </si>
  <si>
    <t>CERT-FNP</t>
  </si>
  <si>
    <t>CERT-GEFH</t>
  </si>
  <si>
    <t>CERT-HRM</t>
  </si>
  <si>
    <t>CERT-MBAP</t>
  </si>
  <si>
    <t>CERT-NFNP</t>
  </si>
  <si>
    <t>CERT-NNRE</t>
  </si>
  <si>
    <t>CERT-PBPP</t>
  </si>
  <si>
    <t>CERT-PODC</t>
  </si>
  <si>
    <t>CERT-SAC</t>
  </si>
  <si>
    <t>CERT-SHCO</t>
  </si>
  <si>
    <t>CERT-SLM</t>
  </si>
  <si>
    <t>CERT-SLMA</t>
  </si>
  <si>
    <t>CERT-STM</t>
  </si>
  <si>
    <t>CERT-TSD</t>
  </si>
  <si>
    <t>CERT-TSDA</t>
  </si>
  <si>
    <t>CERT-WBDM</t>
  </si>
  <si>
    <t>CERT-WESU</t>
  </si>
  <si>
    <t>CERT-WFRA</t>
  </si>
  <si>
    <t>CERT-WHRM</t>
  </si>
  <si>
    <t>CERT-WSCP</t>
  </si>
  <si>
    <t>CERT-WSHM</t>
  </si>
  <si>
    <t>CERT-WTSD</t>
  </si>
  <si>
    <t>DNP-NURP</t>
  </si>
  <si>
    <t>EDD-LEAD</t>
  </si>
  <si>
    <t>MA-EHEA-LST</t>
  </si>
  <si>
    <t>MA-HEA-LST</t>
  </si>
  <si>
    <t>MA-HEA-SDEV</t>
  </si>
  <si>
    <t>MA-HIST</t>
  </si>
  <si>
    <t>MA-PCOM-CSC</t>
  </si>
  <si>
    <t>MA-PCOM-MPW</t>
  </si>
  <si>
    <t>MAT-ELEA</t>
  </si>
  <si>
    <t>MAT-ELEM-GEN</t>
  </si>
  <si>
    <t>MAT-ELEM-MS</t>
  </si>
  <si>
    <t>MAT-ELEM-MSA</t>
  </si>
  <si>
    <t>MAT-ELEM-TSD</t>
  </si>
  <si>
    <t>MAT-SEC</t>
  </si>
  <si>
    <t>MAT-SEC-ART</t>
  </si>
  <si>
    <t>MAT-SEC-ARTA</t>
  </si>
  <si>
    <t>MAT-SEC-BIO</t>
  </si>
  <si>
    <t>MAT-SEC-CHEM</t>
  </si>
  <si>
    <t>MAT-SEC-ENG</t>
  </si>
  <si>
    <t>MAT-SEC-ENGA</t>
  </si>
  <si>
    <t>MAT-SEC-ESCI</t>
  </si>
  <si>
    <t>MAT-SEC-MATH</t>
  </si>
  <si>
    <t>MAT-SEC-MTHA</t>
  </si>
  <si>
    <t>MAT-SEC-MUS</t>
  </si>
  <si>
    <t>MAT-SEC-PSCI</t>
  </si>
  <si>
    <t>MAT-SEC-SCI</t>
  </si>
  <si>
    <t>MAT-SEC-SPAN</t>
  </si>
  <si>
    <t>MAT-SEC-SPNA</t>
  </si>
  <si>
    <t>MAT-SEC-SS</t>
  </si>
  <si>
    <t>MAT-SEC-SSA</t>
  </si>
  <si>
    <t>MBA-BABA-ABA</t>
  </si>
  <si>
    <t>MBA Applied Business Analytics WPO</t>
  </si>
  <si>
    <t>MBA-BACC-ACC</t>
  </si>
  <si>
    <t>MBA-BENT-ENT</t>
  </si>
  <si>
    <t>MBA Entrepreneuship WPO</t>
  </si>
  <si>
    <t>MBA-BFIN-FIN</t>
  </si>
  <si>
    <t>MBA-BGEN-GEN</t>
  </si>
  <si>
    <t>MBA General WPO</t>
  </si>
  <si>
    <t>MBA-BHEM-HEM</t>
  </si>
  <si>
    <t>MBA-BHRM-HR</t>
  </si>
  <si>
    <t>MBA-BMKT-MKT</t>
  </si>
  <si>
    <t>MBA Marketing WPO</t>
  </si>
  <si>
    <t>MBA-BSST-SST</t>
  </si>
  <si>
    <t>MBA Strategic Sales WPO</t>
  </si>
  <si>
    <t>MBA-BUS-ABA</t>
  </si>
  <si>
    <t>MBA Applied Business Analytics</t>
  </si>
  <si>
    <t>MBA-BUS-ACCT</t>
  </si>
  <si>
    <t>MBA Accounting</t>
  </si>
  <si>
    <t>MBA-BUS-ENT</t>
  </si>
  <si>
    <t>MBA Entrepreneuship</t>
  </si>
  <si>
    <t>MBA-BUS-FIN</t>
  </si>
  <si>
    <t>MBA Finance</t>
  </si>
  <si>
    <t>MBA-BUS-GEN</t>
  </si>
  <si>
    <t>MBA General</t>
  </si>
  <si>
    <t>MBA-BUS-HRM</t>
  </si>
  <si>
    <t>MBA-BUS-MKT</t>
  </si>
  <si>
    <t>MBA Marketing</t>
  </si>
  <si>
    <t xml:space="preserve">MBA Marketing Management </t>
  </si>
  <si>
    <t>MED-CL-CNRI</t>
  </si>
  <si>
    <t>MED-CL-EC</t>
  </si>
  <si>
    <t>MED-CL-SLM</t>
  </si>
  <si>
    <t>MED-CL-STM</t>
  </si>
  <si>
    <t>MED-CL-TCM</t>
  </si>
  <si>
    <t>MED-ECL-TWR</t>
  </si>
  <si>
    <t>MED-EDLP</t>
  </si>
  <si>
    <t>MED-EELP</t>
  </si>
  <si>
    <t>MED-ELDN</t>
  </si>
  <si>
    <t>MED-ESPD-ASD</t>
  </si>
  <si>
    <t>MED-LITR-RDG</t>
  </si>
  <si>
    <t>MED-PRCO-MHL</t>
  </si>
  <si>
    <t>MED-PRCO-SCH</t>
  </si>
  <si>
    <t>MED-SPED-LD</t>
  </si>
  <si>
    <t>MED-SPED-TSD</t>
  </si>
  <si>
    <t>MED-WCL-SLM</t>
  </si>
  <si>
    <t>MED-WLTR-RDG</t>
  </si>
  <si>
    <t>MED-WSPE-TSD</t>
  </si>
  <si>
    <t>MS-ABA</t>
  </si>
  <si>
    <t>MS-APLM</t>
  </si>
  <si>
    <t>MS-APLM-AS</t>
  </si>
  <si>
    <t>MS-APLM-DM</t>
  </si>
  <si>
    <t>MS-AT</t>
  </si>
  <si>
    <t>MS-BABA</t>
  </si>
  <si>
    <t>MS-BFFS-FIN</t>
  </si>
  <si>
    <t>MS-BFFS-FINP</t>
  </si>
  <si>
    <t>MS-BIO</t>
  </si>
  <si>
    <t>MS-BIOT</t>
  </si>
  <si>
    <t>MS-CODS</t>
  </si>
  <si>
    <t>MS-EXP</t>
  </si>
  <si>
    <t>MS-EXSS-EXP</t>
  </si>
  <si>
    <t>MS-EXSS-GEN</t>
  </si>
  <si>
    <t>MS-EXSS-SPAD</t>
  </si>
  <si>
    <t>MS-FFS-FIN</t>
  </si>
  <si>
    <t>MS-FFS-FINP</t>
  </si>
  <si>
    <t>MS-MC</t>
  </si>
  <si>
    <t>MS-SLD</t>
  </si>
  <si>
    <t>MS-SLP</t>
  </si>
  <si>
    <t>MS-SPAD</t>
  </si>
  <si>
    <t>MSN-NNUR-ADT</t>
  </si>
  <si>
    <t>MSN-NNUR-AGP</t>
  </si>
  <si>
    <t>MSN-NNUR-EDT</t>
  </si>
  <si>
    <t>MSN-NNUR-FNP</t>
  </si>
  <si>
    <t>MSN-NUR-AGNP</t>
  </si>
  <si>
    <t>MSN-NUR-EDT</t>
  </si>
  <si>
    <t>MSN-NUR-FNP</t>
  </si>
  <si>
    <t>MSN-NUR-SCN</t>
  </si>
  <si>
    <t>MWPH</t>
  </si>
  <si>
    <t>PTM-EDUC</t>
  </si>
  <si>
    <t>Department/Program</t>
  </si>
  <si>
    <t>Fall 2019</t>
  </si>
  <si>
    <t>Fall 2020</t>
  </si>
  <si>
    <t>Fall 2021</t>
  </si>
  <si>
    <t>Fall 2022</t>
  </si>
  <si>
    <t>BA-CTE</t>
  </si>
  <si>
    <t>BM-MUS-SEJZ</t>
  </si>
  <si>
    <t>CERT-ESU</t>
  </si>
  <si>
    <t>CERT-ONL</t>
  </si>
  <si>
    <t>CERT-PETH</t>
  </si>
  <si>
    <t>CERT-TLDR</t>
  </si>
  <si>
    <t>CERT-WTSA</t>
  </si>
  <si>
    <t>MAT-SEC-BIOA</t>
  </si>
  <si>
    <t>MAT-SEC-PSCA</t>
  </si>
  <si>
    <t>MED-EDLN</t>
  </si>
  <si>
    <t>MFA-VSAT-AMT</t>
  </si>
  <si>
    <t>MS ABA TOTAL</t>
  </si>
  <si>
    <t>MS FFS TOTAL</t>
  </si>
  <si>
    <t>Minor</t>
  </si>
  <si>
    <t>Fall 2023</t>
  </si>
  <si>
    <t>Accounting</t>
  </si>
  <si>
    <t>Biology</t>
  </si>
  <si>
    <t>Biology Honors Program</t>
  </si>
  <si>
    <t>Business Honors Program</t>
  </si>
  <si>
    <t>Chemistry</t>
  </si>
  <si>
    <t>Cln Psy &amp; Neur Honors Program</t>
  </si>
  <si>
    <t>Cognitive Sci Honors Program</t>
  </si>
  <si>
    <t>Communication Disorders</t>
  </si>
  <si>
    <t>Computer Information Systems</t>
  </si>
  <si>
    <t>Computer Science</t>
  </si>
  <si>
    <t>Disability Studies</t>
  </si>
  <si>
    <t>ESL</t>
  </si>
  <si>
    <t>Economics</t>
  </si>
  <si>
    <t>English as a Second Lang</t>
  </si>
  <si>
    <t>Environmental Science</t>
  </si>
  <si>
    <t>Finance</t>
  </si>
  <si>
    <t>Global Pub Hlth Honors Program</t>
  </si>
  <si>
    <t>Health Studies</t>
  </si>
  <si>
    <t>Humanities Honors Program</t>
  </si>
  <si>
    <t>Independent Honors Program</t>
  </si>
  <si>
    <t>Korean Studies</t>
  </si>
  <si>
    <t>Management</t>
  </si>
  <si>
    <t>Marketing</t>
  </si>
  <si>
    <t>Mathematics</t>
  </si>
  <si>
    <t>Music Honors Program</t>
  </si>
  <si>
    <t>Nursing Honors Program</t>
  </si>
  <si>
    <t>Physics</t>
  </si>
  <si>
    <t>Prfrmng &amp; Lit Arts Honors Prgm</t>
  </si>
  <si>
    <t>Professional Sales</t>
  </si>
  <si>
    <t>Public Health</t>
  </si>
  <si>
    <t>Public Relations</t>
  </si>
  <si>
    <t>Social Science Honors Program</t>
  </si>
  <si>
    <t>Sport Management</t>
  </si>
  <si>
    <t>Statistics</t>
  </si>
  <si>
    <t>Sustainability &amp; Climate</t>
  </si>
  <si>
    <t>Teachers of Students w Disab</t>
  </si>
  <si>
    <t>Urban &amp; Community</t>
  </si>
  <si>
    <t>Visual Communication</t>
  </si>
  <si>
    <t>Notes:</t>
  </si>
  <si>
    <t>Color explanations are described on the bottom of each sheet and are informed by the Metrics document also found on the Provost's Office website.</t>
  </si>
  <si>
    <t>Data drawn from Power BI, with supplemental program track breakout analysis by Office of Institutional Effectiveness.</t>
  </si>
  <si>
    <t>In a few cases, program admission information was not available at a particular level of sub-analysis.</t>
  </si>
  <si>
    <t xml:space="preserve">For details on EAB Labor Market and Opportunity Scores, see this 11/9/21 report posted to the FS website: </t>
  </si>
  <si>
    <t>https://www.wpunj.edu/senate/meeting_packets/meeting_packets_2021-2024/meeting-packet-20211026/EAB_Undergraduate%20Portfolio%20Health%20Check%20for%20WPU.pdf</t>
  </si>
  <si>
    <t>For ease of viewing, individual year datafields are mostly hidden. These can be unhidden to see what informs a summary datapoint.</t>
  </si>
  <si>
    <t>ACCOUNTING &amp; LAW (1st &amp; 2nd Majors)</t>
  </si>
  <si>
    <t>Accounting (BS)</t>
  </si>
  <si>
    <t>Accounting (BS) WP Online</t>
  </si>
  <si>
    <t>TOTAL ACCOUNTING</t>
  </si>
  <si>
    <t>ACCT TOTAL</t>
  </si>
  <si>
    <t>ECON, FIN, 7 GLOBAL BUS (1st &amp; 2nd Majors)</t>
  </si>
  <si>
    <t>Economics (BA)</t>
  </si>
  <si>
    <t>Economics RSDA Track</t>
  </si>
  <si>
    <t>TOTAL ECONOMICS</t>
  </si>
  <si>
    <t>ECON TOTAL</t>
  </si>
  <si>
    <t>Finance (BS)</t>
  </si>
  <si>
    <t>Finance CACB Track</t>
  </si>
  <si>
    <t>Finance FNTK Track</t>
  </si>
  <si>
    <t>Finance RSKM Track</t>
  </si>
  <si>
    <t>Finance (BS) WP Online</t>
  </si>
  <si>
    <t>TOTAL FINANCE</t>
  </si>
  <si>
    <t>FIN TOTAL</t>
  </si>
  <si>
    <t>Financial Planning (BS)</t>
  </si>
  <si>
    <t>Global Business (BS)</t>
  </si>
  <si>
    <t>Global Business (BS) Wp Online</t>
  </si>
  <si>
    <t>MGT, MKT &amp; PROF SALES (1st &amp; 2nd Majors)</t>
  </si>
  <si>
    <t>Management (BS)</t>
  </si>
  <si>
    <t>Management HRM Track</t>
  </si>
  <si>
    <t>Management SBE TRACK</t>
  </si>
  <si>
    <t>Management (BS) WP Online</t>
  </si>
  <si>
    <t>MANAGEMENT TOTAL</t>
  </si>
  <si>
    <t>MGT TOTAL</t>
  </si>
  <si>
    <t>Marketing (BS)</t>
  </si>
  <si>
    <t>Marketing DMKT Track</t>
  </si>
  <si>
    <t>Marketing MKMG Track</t>
  </si>
  <si>
    <t>Marketing (BS) WP Online</t>
  </si>
  <si>
    <t>Marketing DMKT Track WP Online</t>
  </si>
  <si>
    <t>MARKETING TOTAL</t>
  </si>
  <si>
    <t>MKT TOTAL</t>
  </si>
  <si>
    <t>Professional Sales (BS)</t>
  </si>
  <si>
    <t>Professional Sales (BS) WP Online</t>
  </si>
  <si>
    <t>PROF SALES TOTAL</t>
  </si>
  <si>
    <t>SLS TOTAL</t>
  </si>
  <si>
    <t>ACCOUNTING &amp; LAW DEPT</t>
  </si>
  <si>
    <t>MBA Accounting WP Online</t>
  </si>
  <si>
    <t>TOTAL MBA ACCOUNTING</t>
  </si>
  <si>
    <t>MBA ACCT TOTAL</t>
  </si>
  <si>
    <t>ECON, FIN &amp; GLOBAL BUS DEPT</t>
  </si>
  <si>
    <t>MBA Finance WP Online</t>
  </si>
  <si>
    <t>TOTAL MBA FINANCE</t>
  </si>
  <si>
    <t>MBA FIN TOTAL</t>
  </si>
  <si>
    <t>MBA Healthcare Economics (WP Online)</t>
  </si>
  <si>
    <t>MS FFS Finance Track</t>
  </si>
  <si>
    <t>MS FFS Planning Track</t>
  </si>
  <si>
    <t>TOTAL FINANCE &amp; FIN PLANNING MS</t>
  </si>
  <si>
    <t>MGT, MKT &amp; PROF SALES DEPT</t>
  </si>
  <si>
    <t>MS Applied Business Analytics</t>
  </si>
  <si>
    <t>MS Applied BuS Analytics WP ONLIN E</t>
  </si>
  <si>
    <t>TOTAL APPLIED BUSINESS ANALYTICS</t>
  </si>
  <si>
    <t>MBA Human Resource Management</t>
  </si>
  <si>
    <t>MBA Human Resource Management WPO</t>
  </si>
  <si>
    <t>MBA Music &amp; Entertainment MGT</t>
  </si>
  <si>
    <t>TOTAL MBA</t>
  </si>
  <si>
    <t>MBA TOTAL</t>
  </si>
  <si>
    <t>Enrolled Students, # Years below 20</t>
  </si>
  <si>
    <t>2,3=Yellow; 4, 5=red</t>
  </si>
  <si>
    <t>-1% to -49% = Yellow; -50% to -100% = red</t>
  </si>
  <si>
    <t>Graduated Students, # Years below 10</t>
  </si>
  <si>
    <t>2,3=Yellow; 4,5=Red</t>
  </si>
  <si>
    <t>&lt;10% Red; &lt;110%-20% Yellow</t>
  </si>
  <si>
    <t>CCOB</t>
  </si>
  <si>
    <t>Fin Reporting &amp; Analysis WPOnline</t>
  </si>
  <si>
    <t>Strategic Human Res MGT WPOnline</t>
  </si>
  <si>
    <t>MBA Pathways</t>
  </si>
  <si>
    <t>ACCOUNTING &amp; LAW</t>
  </si>
  <si>
    <t>YEARS&lt;5</t>
  </si>
  <si>
    <t>ECON, FIN &amp; GLOBAL STUDIES</t>
  </si>
  <si>
    <t>MGT, MKT, &amp; PROF SALES</t>
  </si>
  <si>
    <t>AD F20</t>
  </si>
  <si>
    <t>AD F21</t>
  </si>
  <si>
    <t>AD F22</t>
  </si>
  <si>
    <t>AD F23</t>
  </si>
  <si>
    <t>AD F24</t>
  </si>
  <si>
    <t>EN F20</t>
  </si>
  <si>
    <t>EN F21</t>
  </si>
  <si>
    <t>EN F22</t>
  </si>
  <si>
    <t>EN F23</t>
  </si>
  <si>
    <t>EN F24</t>
  </si>
  <si>
    <t>BA-FTA</t>
  </si>
  <si>
    <t>BA-JRN</t>
  </si>
  <si>
    <t>BA-MUS-DMC</t>
  </si>
  <si>
    <t>BA-SEC-CTE</t>
  </si>
  <si>
    <t>BA-WCOM</t>
  </si>
  <si>
    <t>BA-WJRN</t>
  </si>
  <si>
    <t>BM-MUS-JWMS</t>
  </si>
  <si>
    <t>BM-MUS-PBW</t>
  </si>
  <si>
    <t>BS-EXP</t>
  </si>
  <si>
    <t>BS-IT-CBS</t>
  </si>
  <si>
    <t>BS-WIT-CBS</t>
  </si>
  <si>
    <t>CERT - MA</t>
  </si>
  <si>
    <t>CERT-ESLA</t>
  </si>
  <si>
    <t>CERT-PC3A</t>
  </si>
  <si>
    <t>CERT-UXRT</t>
  </si>
  <si>
    <t>CERT-WERS</t>
  </si>
  <si>
    <t>CTUP-CRT-CTE</t>
  </si>
  <si>
    <t>CTEP-CRT-CTE</t>
  </si>
  <si>
    <t>MA-IMC</t>
  </si>
  <si>
    <t>MAT-SEC-MUSA</t>
  </si>
  <si>
    <t>MBA-WBUS-ABA</t>
  </si>
  <si>
    <t>MSABATOTAL</t>
  </si>
  <si>
    <t>MSFFSTOTAL</t>
  </si>
  <si>
    <t>NDG-NDEG</t>
  </si>
  <si>
    <t>UG</t>
  </si>
  <si>
    <t>GR</t>
  </si>
  <si>
    <t>F 2024</t>
  </si>
  <si>
    <t>Year</t>
  </si>
  <si>
    <t>2019-20</t>
  </si>
  <si>
    <t>2020-21</t>
  </si>
  <si>
    <t>2021-22</t>
  </si>
  <si>
    <t>2022-23</t>
  </si>
  <si>
    <t>2023-24</t>
  </si>
  <si>
    <t>Program</t>
  </si>
  <si>
    <t>Count</t>
  </si>
  <si>
    <t>MBA-BMK-MKT</t>
  </si>
  <si>
    <t>CERT-BURE</t>
  </si>
  <si>
    <t>CERT-CACR</t>
  </si>
  <si>
    <t>CERT-DIMK</t>
  </si>
  <si>
    <t>CERT-DSNE</t>
  </si>
  <si>
    <t>CERT-MKRE</t>
  </si>
  <si>
    <t>CERT-PRSE</t>
  </si>
  <si>
    <t>Term</t>
  </si>
  <si>
    <t>Fall 2024</t>
  </si>
  <si>
    <t>CERT-ECT</t>
  </si>
  <si>
    <t>CERT-ENCD</t>
  </si>
  <si>
    <t>CERT-SOMM</t>
  </si>
  <si>
    <t>GR Bus Foundations WPOnline</t>
  </si>
  <si>
    <t>GR Business Foundations</t>
  </si>
  <si>
    <t>GR Digital Marketing WPOnline</t>
  </si>
  <si>
    <t>UG Canabis UG</t>
  </si>
  <si>
    <t>UG Canabis UG WPO</t>
  </si>
  <si>
    <t>UG Human Resource MGT WPO</t>
  </si>
  <si>
    <t>UG Human Resource MGT</t>
  </si>
  <si>
    <t>UG Business Budgeting &amp; Reporting</t>
  </si>
  <si>
    <t>UG Data Skills New Economy</t>
  </si>
  <si>
    <t>UG Digital Marketing</t>
  </si>
  <si>
    <t>UG Corporate Accounting &amp; Reporting</t>
  </si>
  <si>
    <t>UG Ent &amp; Community Development</t>
  </si>
  <si>
    <t>UG Ent &amp; Sustainable Chem Tech</t>
  </si>
  <si>
    <t>UG Marketing Research</t>
  </si>
  <si>
    <t>UG Professional Selling</t>
  </si>
  <si>
    <t>UG Social Media Marketing</t>
  </si>
  <si>
    <t>.</t>
  </si>
  <si>
    <t>Behav &amp; SocSci Rsch Skl</t>
  </si>
  <si>
    <t>Bilingual Education</t>
  </si>
  <si>
    <t>Business Administration</t>
  </si>
  <si>
    <t>Entrepreneurship NonMgt Mjr</t>
  </si>
  <si>
    <t>Finance Non Majr</t>
  </si>
  <si>
    <t>Global Business NonMajr</t>
  </si>
  <si>
    <t>Management NonMgt Mjr</t>
  </si>
  <si>
    <t>Marketing Non Mkt Majors</t>
  </si>
  <si>
    <t>Music - Sound Engineering Arts</t>
  </si>
  <si>
    <t>Social Justice Studies</t>
  </si>
  <si>
    <t>Speech-Language Pathology</t>
  </si>
  <si>
    <t>Applied Business Analytics (BS)</t>
  </si>
  <si>
    <t>Applied Business Analytics (BS) WP Online</t>
  </si>
  <si>
    <t>APPLIED BUS ANALYTICS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</si>
</sst>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 (Body)"/>
    </font>
    <font>
      <b/>
      <sz val="11"/>
      <color rgb="FF000000"/>
      <name val="Calibri"/>
      <family val="2"/>
    </font>
    <font>
      <sz val="11"/>
      <color rgb="FF000000"/>
      <name val="Calibri (Body)"/>
    </font>
    <font>
      <b/>
      <i/>
      <sz val="11"/>
      <color rgb="FF000000"/>
      <name val="Calibri (Body)"/>
    </font>
    <font>
      <i/>
      <sz val="11"/>
      <color rgb="FF000000"/>
      <name val="Calibri (Body)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name val="Calibri (Body)"/>
    </font>
    <font>
      <sz val="11"/>
      <name val="Aptos Narrow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25051"/>
        <bgColor rgb="FF000000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D966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32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9" fontId="4" fillId="0" borderId="7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2" fillId="0" borderId="0" xfId="0" applyNumberFormat="1" applyFont="1"/>
    <xf numFmtId="0" fontId="2" fillId="0" borderId="6" xfId="0" applyFont="1" applyBorder="1" applyAlignment="1">
      <alignment horizontal="right"/>
    </xf>
    <xf numFmtId="9" fontId="2" fillId="2" borderId="7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9" fontId="2" fillId="3" borderId="7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3" fillId="2" borderId="7" xfId="0" applyNumberFormat="1" applyFont="1" applyFill="1" applyBorder="1"/>
    <xf numFmtId="2" fontId="5" fillId="4" borderId="0" xfId="0" applyNumberFormat="1" applyFont="1" applyFill="1"/>
    <xf numFmtId="9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/>
    <xf numFmtId="2" fontId="5" fillId="0" borderId="0" xfId="0" applyNumberFormat="1" applyFont="1"/>
    <xf numFmtId="49" fontId="2" fillId="5" borderId="0" xfId="0" applyNumberFormat="1" applyFont="1" applyFill="1"/>
    <xf numFmtId="0" fontId="2" fillId="5" borderId="6" xfId="0" applyFont="1" applyFill="1" applyBorder="1" applyAlignment="1">
      <alignment horizontal="right"/>
    </xf>
    <xf numFmtId="9" fontId="2" fillId="5" borderId="7" xfId="0" applyNumberFormat="1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164" fontId="2" fillId="5" borderId="0" xfId="0" applyNumberFormat="1" applyFont="1" applyFill="1" applyAlignment="1">
      <alignment horizontal="right"/>
    </xf>
    <xf numFmtId="0" fontId="5" fillId="5" borderId="5" xfId="0" applyFont="1" applyFill="1" applyBorder="1" applyAlignment="1">
      <alignment horizontal="right"/>
    </xf>
    <xf numFmtId="0" fontId="5" fillId="5" borderId="0" xfId="0" applyFont="1" applyFill="1" applyAlignment="1">
      <alignment horizontal="right"/>
    </xf>
    <xf numFmtId="164" fontId="2" fillId="5" borderId="6" xfId="0" applyNumberFormat="1" applyFont="1" applyFill="1" applyBorder="1" applyAlignment="1">
      <alignment horizontal="right"/>
    </xf>
    <xf numFmtId="165" fontId="3" fillId="5" borderId="5" xfId="0" applyNumberFormat="1" applyFont="1" applyFill="1" applyBorder="1"/>
    <xf numFmtId="165" fontId="3" fillId="5" borderId="7" xfId="0" applyNumberFormat="1" applyFont="1" applyFill="1" applyBorder="1"/>
    <xf numFmtId="0" fontId="2" fillId="3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2" fontId="5" fillId="6" borderId="0" xfId="0" applyNumberFormat="1" applyFont="1" applyFill="1"/>
    <xf numFmtId="0" fontId="5" fillId="3" borderId="6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2" fontId="7" fillId="6" borderId="0" xfId="0" applyNumberFormat="1" applyFont="1" applyFill="1"/>
    <xf numFmtId="0" fontId="7" fillId="0" borderId="0" xfId="0" applyFont="1"/>
    <xf numFmtId="49" fontId="8" fillId="0" borderId="0" xfId="0" applyNumberFormat="1" applyFont="1"/>
    <xf numFmtId="0" fontId="8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5" fontId="6" fillId="0" borderId="5" xfId="0" applyNumberFormat="1" applyFont="1" applyBorder="1"/>
    <xf numFmtId="165" fontId="6" fillId="0" borderId="7" xfId="0" applyNumberFormat="1" applyFont="1" applyBorder="1"/>
    <xf numFmtId="0" fontId="2" fillId="2" borderId="6" xfId="0" applyFont="1" applyFill="1" applyBorder="1" applyAlignment="1">
      <alignment horizontal="right"/>
    </xf>
    <xf numFmtId="49" fontId="2" fillId="7" borderId="0" xfId="0" applyNumberFormat="1" applyFont="1" applyFill="1"/>
    <xf numFmtId="0" fontId="4" fillId="7" borderId="0" xfId="0" applyFont="1" applyFill="1"/>
    <xf numFmtId="0" fontId="2" fillId="7" borderId="6" xfId="0" applyFont="1" applyFill="1" applyBorder="1" applyAlignment="1">
      <alignment horizontal="right"/>
    </xf>
    <xf numFmtId="9" fontId="2" fillId="7" borderId="7" xfId="0" applyNumberFormat="1" applyFont="1" applyFill="1" applyBorder="1" applyAlignment="1">
      <alignment horizontal="right"/>
    </xf>
    <xf numFmtId="0" fontId="5" fillId="7" borderId="6" xfId="0" applyFont="1" applyFill="1" applyBorder="1" applyAlignment="1">
      <alignment horizontal="right"/>
    </xf>
    <xf numFmtId="164" fontId="2" fillId="7" borderId="0" xfId="0" applyNumberFormat="1" applyFont="1" applyFill="1" applyAlignment="1">
      <alignment horizontal="right"/>
    </xf>
    <xf numFmtId="0" fontId="5" fillId="7" borderId="5" xfId="0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5" fillId="7" borderId="8" xfId="0" applyFont="1" applyFill="1" applyBorder="1" applyAlignment="1">
      <alignment horizontal="right"/>
    </xf>
    <xf numFmtId="164" fontId="2" fillId="7" borderId="6" xfId="0" applyNumberFormat="1" applyFont="1" applyFill="1" applyBorder="1" applyAlignment="1">
      <alignment horizontal="right"/>
    </xf>
    <xf numFmtId="165" fontId="3" fillId="7" borderId="5" xfId="0" applyNumberFormat="1" applyFont="1" applyFill="1" applyBorder="1"/>
    <xf numFmtId="165" fontId="3" fillId="7" borderId="7" xfId="0" applyNumberFormat="1" applyFont="1" applyFill="1" applyBorder="1"/>
    <xf numFmtId="165" fontId="3" fillId="2" borderId="5" xfId="0" applyNumberFormat="1" applyFont="1" applyFill="1" applyBorder="1"/>
    <xf numFmtId="2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4" fontId="8" fillId="7" borderId="0" xfId="0" applyNumberFormat="1" applyFont="1" applyFill="1" applyAlignment="1">
      <alignment horizontal="right"/>
    </xf>
    <xf numFmtId="164" fontId="8" fillId="7" borderId="6" xfId="0" applyNumberFormat="1" applyFont="1" applyFill="1" applyBorder="1" applyAlignment="1">
      <alignment horizontal="right"/>
    </xf>
    <xf numFmtId="165" fontId="6" fillId="7" borderId="5" xfId="0" applyNumberFormat="1" applyFont="1" applyFill="1" applyBorder="1"/>
    <xf numFmtId="165" fontId="6" fillId="7" borderId="7" xfId="0" applyNumberFormat="1" applyFont="1" applyFill="1" applyBorder="1"/>
    <xf numFmtId="0" fontId="8" fillId="0" borderId="0" xfId="0" applyFont="1"/>
    <xf numFmtId="0" fontId="7" fillId="3" borderId="6" xfId="0" applyFont="1" applyFill="1" applyBorder="1" applyAlignment="1">
      <alignment horizontal="right"/>
    </xf>
    <xf numFmtId="9" fontId="8" fillId="0" borderId="7" xfId="0" applyNumberFormat="1" applyFont="1" applyBorder="1" applyAlignment="1">
      <alignment horizontal="right"/>
    </xf>
    <xf numFmtId="165" fontId="3" fillId="3" borderId="7" xfId="0" applyNumberFormat="1" applyFont="1" applyFill="1" applyBorder="1"/>
    <xf numFmtId="0" fontId="2" fillId="0" borderId="0" xfId="0" applyFont="1"/>
    <xf numFmtId="2" fontId="2" fillId="0" borderId="0" xfId="0" applyNumberFormat="1" applyFont="1"/>
    <xf numFmtId="2" fontId="8" fillId="0" borderId="0" xfId="0" applyNumberFormat="1" applyFont="1"/>
    <xf numFmtId="0" fontId="10" fillId="5" borderId="0" xfId="0" applyFont="1" applyFill="1"/>
    <xf numFmtId="0" fontId="10" fillId="7" borderId="0" xfId="0" applyFont="1" applyFill="1"/>
    <xf numFmtId="2" fontId="8" fillId="6" borderId="0" xfId="0" applyNumberFormat="1" applyFont="1" applyFill="1"/>
    <xf numFmtId="49" fontId="7" fillId="0" borderId="0" xfId="0" applyNumberFormat="1" applyFont="1"/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5" borderId="0" xfId="0" applyFont="1" applyFill="1"/>
    <xf numFmtId="2" fontId="8" fillId="4" borderId="0" xfId="0" applyNumberFormat="1" applyFont="1" applyFill="1"/>
    <xf numFmtId="0" fontId="2" fillId="7" borderId="0" xfId="0" applyFont="1" applyFill="1"/>
    <xf numFmtId="49" fontId="2" fillId="7" borderId="10" xfId="0" applyNumberFormat="1" applyFont="1" applyFill="1" applyBorder="1"/>
    <xf numFmtId="0" fontId="2" fillId="7" borderId="12" xfId="0" applyFont="1" applyFill="1" applyBorder="1" applyAlignment="1">
      <alignment horizontal="right"/>
    </xf>
    <xf numFmtId="9" fontId="2" fillId="7" borderId="13" xfId="0" applyNumberFormat="1" applyFont="1" applyFill="1" applyBorder="1" applyAlignment="1">
      <alignment horizontal="right"/>
    </xf>
    <xf numFmtId="0" fontId="5" fillId="7" borderId="12" xfId="0" applyFont="1" applyFill="1" applyBorder="1" applyAlignment="1">
      <alignment horizontal="right"/>
    </xf>
    <xf numFmtId="164" fontId="2" fillId="7" borderId="10" xfId="0" applyNumberFormat="1" applyFont="1" applyFill="1" applyBorder="1" applyAlignment="1">
      <alignment horizontal="right"/>
    </xf>
    <xf numFmtId="0" fontId="5" fillId="7" borderId="9" xfId="0" applyFont="1" applyFill="1" applyBorder="1" applyAlignment="1">
      <alignment horizontal="right"/>
    </xf>
    <xf numFmtId="0" fontId="5" fillId="7" borderId="10" xfId="0" applyFont="1" applyFill="1" applyBorder="1" applyAlignment="1">
      <alignment horizontal="right"/>
    </xf>
    <xf numFmtId="164" fontId="2" fillId="7" borderId="12" xfId="0" applyNumberFormat="1" applyFont="1" applyFill="1" applyBorder="1" applyAlignment="1">
      <alignment horizontal="right"/>
    </xf>
    <xf numFmtId="165" fontId="3" fillId="7" borderId="9" xfId="0" applyNumberFormat="1" applyFont="1" applyFill="1" applyBorder="1"/>
    <xf numFmtId="165" fontId="3" fillId="7" borderId="13" xfId="0" applyNumberFormat="1" applyFont="1" applyFill="1" applyBorder="1"/>
    <xf numFmtId="1" fontId="2" fillId="0" borderId="0" xfId="0" applyNumberFormat="1" applyFont="1"/>
    <xf numFmtId="0" fontId="2" fillId="0" borderId="0" xfId="0" quotePrefix="1" applyFont="1"/>
    <xf numFmtId="1" fontId="5" fillId="0" borderId="5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7" borderId="5" xfId="0" applyNumberFormat="1" applyFont="1" applyFill="1" applyBorder="1" applyAlignment="1">
      <alignment horizontal="right"/>
    </xf>
    <xf numFmtId="1" fontId="5" fillId="7" borderId="0" xfId="0" applyNumberFormat="1" applyFont="1" applyFill="1" applyAlignment="1">
      <alignment horizontal="right"/>
    </xf>
    <xf numFmtId="0" fontId="7" fillId="0" borderId="11" xfId="0" applyFont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0" xfId="0" applyNumberFormat="1" applyFont="1" applyFill="1" applyAlignment="1">
      <alignment horizontal="right"/>
    </xf>
    <xf numFmtId="0" fontId="10" fillId="0" borderId="0" xfId="0" applyFont="1"/>
    <xf numFmtId="0" fontId="4" fillId="0" borderId="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10" fillId="8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1" fillId="9" borderId="14" xfId="0" applyFont="1" applyFill="1" applyBorder="1" applyAlignment="1">
      <alignment horizontal="center" wrapText="1"/>
    </xf>
    <xf numFmtId="0" fontId="11" fillId="9" borderId="15" xfId="0" applyFont="1" applyFill="1" applyBorder="1" applyAlignment="1">
      <alignment wrapText="1"/>
    </xf>
    <xf numFmtId="0" fontId="11" fillId="9" borderId="14" xfId="0" applyFont="1" applyFill="1" applyBorder="1" applyAlignment="1">
      <alignment wrapText="1"/>
    </xf>
    <xf numFmtId="0" fontId="10" fillId="8" borderId="15" xfId="0" applyFont="1" applyFill="1" applyBorder="1" applyAlignment="1">
      <alignment horizontal="right" vertical="center"/>
    </xf>
    <xf numFmtId="0" fontId="10" fillId="8" borderId="0" xfId="0" applyFont="1" applyFill="1" applyAlignment="1">
      <alignment horizontal="right" vertical="center"/>
    </xf>
    <xf numFmtId="165" fontId="6" fillId="2" borderId="7" xfId="0" applyNumberFormat="1" applyFont="1" applyFill="1" applyBorder="1"/>
    <xf numFmtId="165" fontId="7" fillId="2" borderId="5" xfId="0" applyNumberFormat="1" applyFont="1" applyFill="1" applyBorder="1"/>
    <xf numFmtId="165" fontId="7" fillId="2" borderId="7" xfId="0" applyNumberFormat="1" applyFont="1" applyFill="1" applyBorder="1"/>
    <xf numFmtId="165" fontId="7" fillId="0" borderId="5" xfId="0" applyNumberFormat="1" applyFont="1" applyBorder="1"/>
    <xf numFmtId="165" fontId="7" fillId="0" borderId="7" xfId="0" applyNumberFormat="1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9" fontId="2" fillId="2" borderId="13" xfId="0" applyNumberFormat="1" applyFont="1" applyFill="1" applyBorder="1" applyAlignment="1">
      <alignment horizontal="right"/>
    </xf>
    <xf numFmtId="9" fontId="2" fillId="3" borderId="13" xfId="0" applyNumberFormat="1" applyFont="1" applyFill="1" applyBorder="1" applyAlignment="1">
      <alignment horizontal="right"/>
    </xf>
    <xf numFmtId="0" fontId="8" fillId="0" borderId="10" xfId="0" applyFont="1" applyBorder="1"/>
    <xf numFmtId="0" fontId="8" fillId="0" borderId="12" xfId="0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9" fontId="8" fillId="0" borderId="13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5" fontId="6" fillId="0" borderId="9" xfId="0" applyNumberFormat="1" applyFont="1" applyBorder="1"/>
    <xf numFmtId="165" fontId="6" fillId="0" borderId="13" xfId="0" applyNumberFormat="1" applyFont="1" applyBorder="1"/>
    <xf numFmtId="1" fontId="7" fillId="0" borderId="5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5" fillId="7" borderId="9" xfId="0" applyNumberFormat="1" applyFont="1" applyFill="1" applyBorder="1" applyAlignment="1">
      <alignment horizontal="right"/>
    </xf>
    <xf numFmtId="1" fontId="5" fillId="7" borderId="10" xfId="0" applyNumberFormat="1" applyFont="1" applyFill="1" applyBorder="1" applyAlignment="1">
      <alignment horizontal="right"/>
    </xf>
    <xf numFmtId="2" fontId="3" fillId="0" borderId="0" xfId="0" applyNumberFormat="1" applyFont="1"/>
    <xf numFmtId="49" fontId="3" fillId="0" borderId="0" xfId="0" applyNumberFormat="1" applyFont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49" fontId="3" fillId="7" borderId="0" xfId="0" applyNumberFormat="1" applyFont="1" applyFill="1"/>
    <xf numFmtId="0" fontId="2" fillId="7" borderId="5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1" fontId="2" fillId="7" borderId="0" xfId="0" applyNumberFormat="1" applyFont="1" applyFill="1" applyAlignment="1">
      <alignment horizontal="right"/>
    </xf>
    <xf numFmtId="9" fontId="2" fillId="7" borderId="0" xfId="0" applyNumberFormat="1" applyFont="1" applyFill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3" fillId="0" borderId="0" xfId="0" applyFont="1"/>
    <xf numFmtId="2" fontId="2" fillId="0" borderId="0" xfId="0" applyNumberFormat="1" applyFont="1" applyAlignment="1">
      <alignment horizontal="right"/>
    </xf>
    <xf numFmtId="0" fontId="9" fillId="0" borderId="0" xfId="0" applyFont="1"/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right"/>
    </xf>
    <xf numFmtId="165" fontId="6" fillId="3" borderId="7" xfId="0" applyNumberFormat="1" applyFont="1" applyFill="1" applyBorder="1"/>
    <xf numFmtId="2" fontId="7" fillId="4" borderId="0" xfId="0" applyNumberFormat="1" applyFont="1" applyFill="1"/>
    <xf numFmtId="0" fontId="5" fillId="2" borderId="0" xfId="0" applyFont="1" applyFill="1" applyAlignment="1">
      <alignment horizontal="right"/>
    </xf>
    <xf numFmtId="165" fontId="5" fillId="7" borderId="5" xfId="0" applyNumberFormat="1" applyFont="1" applyFill="1" applyBorder="1"/>
    <xf numFmtId="165" fontId="5" fillId="7" borderId="7" xfId="0" applyNumberFormat="1" applyFont="1" applyFill="1" applyBorder="1"/>
    <xf numFmtId="0" fontId="7" fillId="0" borderId="7" xfId="0" applyFont="1" applyBorder="1" applyAlignment="1">
      <alignment horizontal="right"/>
    </xf>
    <xf numFmtId="0" fontId="4" fillId="5" borderId="0" xfId="0" applyFont="1" applyFill="1"/>
    <xf numFmtId="0" fontId="2" fillId="5" borderId="5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1" fontId="2" fillId="5" borderId="0" xfId="0" applyNumberFormat="1" applyFont="1" applyFill="1" applyAlignment="1">
      <alignment horizontal="right"/>
    </xf>
    <xf numFmtId="0" fontId="5" fillId="5" borderId="8" xfId="0" applyFont="1" applyFill="1" applyBorder="1" applyAlignment="1">
      <alignment horizontal="right"/>
    </xf>
    <xf numFmtId="49" fontId="8" fillId="0" borderId="10" xfId="0" applyNumberFormat="1" applyFont="1" applyBorder="1"/>
    <xf numFmtId="0" fontId="9" fillId="0" borderId="10" xfId="0" applyFont="1" applyBorder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3" borderId="12" xfId="0" applyFont="1" applyFill="1" applyBorder="1" applyAlignment="1">
      <alignment horizontal="right"/>
    </xf>
    <xf numFmtId="1" fontId="8" fillId="0" borderId="10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1" fontId="5" fillId="7" borderId="8" xfId="0" applyNumberFormat="1" applyFont="1" applyFill="1" applyBorder="1" applyAlignment="1">
      <alignment horizontal="right"/>
    </xf>
    <xf numFmtId="9" fontId="2" fillId="8" borderId="7" xfId="0" applyNumberFormat="1" applyFont="1" applyFill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7" fillId="0" borderId="11" xfId="0" applyNumberFormat="1" applyFont="1" applyBorder="1" applyAlignment="1">
      <alignment horizontal="right"/>
    </xf>
    <xf numFmtId="1" fontId="5" fillId="5" borderId="8" xfId="0" applyNumberFormat="1" applyFont="1" applyFill="1" applyBorder="1" applyAlignment="1">
      <alignment horizontal="right"/>
    </xf>
    <xf numFmtId="0" fontId="3" fillId="7" borderId="0" xfId="0" applyFont="1" applyFill="1"/>
    <xf numFmtId="0" fontId="5" fillId="7" borderId="11" xfId="0" applyFont="1" applyFill="1" applyBorder="1" applyAlignment="1">
      <alignment horizontal="right"/>
    </xf>
    <xf numFmtId="0" fontId="9" fillId="0" borderId="13" xfId="0" applyFont="1" applyBorder="1"/>
    <xf numFmtId="0" fontId="10" fillId="7" borderId="10" xfId="0" applyFont="1" applyFill="1" applyBorder="1"/>
    <xf numFmtId="0" fontId="2" fillId="7" borderId="9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right"/>
    </xf>
    <xf numFmtId="0" fontId="2" fillId="7" borderId="11" xfId="0" applyFont="1" applyFill="1" applyBorder="1" applyAlignment="1">
      <alignment horizontal="right"/>
    </xf>
    <xf numFmtId="1" fontId="2" fillId="7" borderId="10" xfId="0" applyNumberFormat="1" applyFont="1" applyFill="1" applyBorder="1" applyAlignment="1">
      <alignment horizontal="right"/>
    </xf>
    <xf numFmtId="1" fontId="5" fillId="7" borderId="11" xfId="0" applyNumberFormat="1" applyFont="1" applyFill="1" applyBorder="1" applyAlignment="1">
      <alignment horizontal="right"/>
    </xf>
    <xf numFmtId="0" fontId="5" fillId="0" borderId="17" xfId="0" applyFont="1" applyBorder="1"/>
    <xf numFmtId="0" fontId="4" fillId="0" borderId="14" xfId="0" applyFont="1" applyBorder="1" applyAlignment="1">
      <alignment horizontal="right"/>
    </xf>
    <xf numFmtId="0" fontId="5" fillId="0" borderId="14" xfId="0" applyFont="1" applyBorder="1"/>
    <xf numFmtId="0" fontId="2" fillId="0" borderId="7" xfId="0" applyFont="1" applyBorder="1" applyAlignment="1">
      <alignment horizontal="right"/>
    </xf>
    <xf numFmtId="0" fontId="12" fillId="10" borderId="0" xfId="0" applyFont="1" applyFill="1"/>
    <xf numFmtId="0" fontId="12" fillId="1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11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11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3" fillId="0" borderId="0" xfId="0" applyFont="1"/>
    <xf numFmtId="0" fontId="13" fillId="0" borderId="10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10" xfId="0" applyBorder="1"/>
    <xf numFmtId="0" fontId="0" fillId="0" borderId="7" xfId="0" applyBorder="1"/>
    <xf numFmtId="1" fontId="0" fillId="0" borderId="0" xfId="0" applyNumberFormat="1"/>
    <xf numFmtId="49" fontId="2" fillId="12" borderId="0" xfId="0" applyNumberFormat="1" applyFont="1" applyFill="1"/>
    <xf numFmtId="0" fontId="4" fillId="12" borderId="0" xfId="0" applyFont="1" applyFill="1"/>
    <xf numFmtId="0" fontId="2" fillId="12" borderId="5" xfId="0" applyFont="1" applyFill="1" applyBorder="1" applyAlignment="1">
      <alignment horizontal="right"/>
    </xf>
    <xf numFmtId="0" fontId="2" fillId="12" borderId="0" xfId="0" applyFont="1" applyFill="1" applyAlignment="1">
      <alignment horizontal="right"/>
    </xf>
    <xf numFmtId="0" fontId="2" fillId="12" borderId="6" xfId="0" applyFont="1" applyFill="1" applyBorder="1" applyAlignment="1">
      <alignment horizontal="right"/>
    </xf>
    <xf numFmtId="1" fontId="2" fillId="12" borderId="0" xfId="0" applyNumberFormat="1" applyFont="1" applyFill="1" applyAlignment="1">
      <alignment horizontal="right"/>
    </xf>
    <xf numFmtId="9" fontId="2" fillId="12" borderId="7" xfId="0" applyNumberFormat="1" applyFont="1" applyFill="1" applyBorder="1" applyAlignment="1">
      <alignment horizontal="right"/>
    </xf>
    <xf numFmtId="0" fontId="5" fillId="12" borderId="6" xfId="0" applyFont="1" applyFill="1" applyBorder="1" applyAlignment="1">
      <alignment horizontal="right"/>
    </xf>
    <xf numFmtId="164" fontId="2" fillId="12" borderId="0" xfId="0" applyNumberFormat="1" applyFont="1" applyFill="1" applyAlignment="1">
      <alignment horizontal="right"/>
    </xf>
    <xf numFmtId="0" fontId="5" fillId="12" borderId="5" xfId="0" applyFont="1" applyFill="1" applyBorder="1" applyAlignment="1">
      <alignment horizontal="right"/>
    </xf>
    <xf numFmtId="0" fontId="5" fillId="12" borderId="0" xfId="0" applyFont="1" applyFill="1" applyAlignment="1">
      <alignment horizontal="right"/>
    </xf>
    <xf numFmtId="0" fontId="5" fillId="12" borderId="8" xfId="0" applyFont="1" applyFill="1" applyBorder="1" applyAlignment="1">
      <alignment horizontal="right"/>
    </xf>
    <xf numFmtId="164" fontId="2" fillId="12" borderId="6" xfId="0" applyNumberFormat="1" applyFont="1" applyFill="1" applyBorder="1" applyAlignment="1">
      <alignment horizontal="right"/>
    </xf>
    <xf numFmtId="165" fontId="3" fillId="12" borderId="5" xfId="0" applyNumberFormat="1" applyFont="1" applyFill="1" applyBorder="1"/>
    <xf numFmtId="165" fontId="3" fillId="12" borderId="7" xfId="0" applyNumberFormat="1" applyFont="1" applyFill="1" applyBorder="1"/>
    <xf numFmtId="49" fontId="2" fillId="13" borderId="0" xfId="0" applyNumberFormat="1" applyFont="1" applyFill="1"/>
    <xf numFmtId="49" fontId="3" fillId="13" borderId="0" xfId="0" applyNumberFormat="1" applyFont="1" applyFill="1"/>
    <xf numFmtId="0" fontId="5" fillId="13" borderId="5" xfId="0" applyFont="1" applyFill="1" applyBorder="1" applyAlignment="1">
      <alignment horizontal="right"/>
    </xf>
    <xf numFmtId="0" fontId="5" fillId="13" borderId="0" xfId="0" applyFont="1" applyFill="1" applyAlignment="1">
      <alignment horizontal="right"/>
    </xf>
    <xf numFmtId="0" fontId="5" fillId="13" borderId="8" xfId="0" applyFont="1" applyFill="1" applyBorder="1" applyAlignment="1">
      <alignment horizontal="right"/>
    </xf>
    <xf numFmtId="164" fontId="2" fillId="13" borderId="0" xfId="0" applyNumberFormat="1" applyFont="1" applyFill="1" applyAlignment="1">
      <alignment horizontal="right"/>
    </xf>
    <xf numFmtId="0" fontId="5" fillId="13" borderId="6" xfId="0" applyFont="1" applyFill="1" applyBorder="1" applyAlignment="1">
      <alignment horizontal="right"/>
    </xf>
    <xf numFmtId="1" fontId="5" fillId="13" borderId="5" xfId="0" applyNumberFormat="1" applyFont="1" applyFill="1" applyBorder="1" applyAlignment="1">
      <alignment horizontal="right"/>
    </xf>
    <xf numFmtId="1" fontId="5" fillId="13" borderId="0" xfId="0" applyNumberFormat="1" applyFont="1" applyFill="1" applyAlignment="1">
      <alignment horizontal="right"/>
    </xf>
    <xf numFmtId="1" fontId="5" fillId="13" borderId="8" xfId="0" applyNumberFormat="1" applyFont="1" applyFill="1" applyBorder="1" applyAlignment="1">
      <alignment horizontal="right"/>
    </xf>
    <xf numFmtId="164" fontId="2" fillId="13" borderId="6" xfId="0" applyNumberFormat="1" applyFont="1" applyFill="1" applyBorder="1" applyAlignment="1">
      <alignment horizontal="right"/>
    </xf>
    <xf numFmtId="165" fontId="3" fillId="13" borderId="5" xfId="0" applyNumberFormat="1" applyFont="1" applyFill="1" applyBorder="1"/>
    <xf numFmtId="165" fontId="3" fillId="13" borderId="7" xfId="0" applyNumberFormat="1" applyFont="1" applyFill="1" applyBorder="1"/>
    <xf numFmtId="0" fontId="8" fillId="0" borderId="5" xfId="0" applyFont="1" applyBorder="1"/>
    <xf numFmtId="165" fontId="3" fillId="14" borderId="5" xfId="0" applyNumberFormat="1" applyFont="1" applyFill="1" applyBorder="1"/>
    <xf numFmtId="165" fontId="3" fillId="14" borderId="7" xfId="0" applyNumberFormat="1" applyFont="1" applyFill="1" applyBorder="1"/>
    <xf numFmtId="164" fontId="17" fillId="0" borderId="0" xfId="0" applyNumberFormat="1" applyFont="1" applyAlignment="1">
      <alignment horizontal="right"/>
    </xf>
    <xf numFmtId="9" fontId="17" fillId="3" borderId="7" xfId="0" applyNumberFormat="1" applyFont="1" applyFill="1" applyBorder="1" applyAlignment="1">
      <alignment horizontal="right"/>
    </xf>
    <xf numFmtId="9" fontId="17" fillId="0" borderId="7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0" fillId="15" borderId="0" xfId="0" applyFont="1" applyFill="1"/>
    <xf numFmtId="0" fontId="0" fillId="14" borderId="0" xfId="0" applyFill="1"/>
    <xf numFmtId="0" fontId="18" fillId="7" borderId="0" xfId="0" applyFont="1" applyFill="1"/>
    <xf numFmtId="0" fontId="18" fillId="5" borderId="7" xfId="0" applyFont="1" applyFill="1" applyBorder="1"/>
    <xf numFmtId="0" fontId="18" fillId="15" borderId="7" xfId="0" applyFont="1" applyFill="1" applyBorder="1"/>
    <xf numFmtId="0" fontId="3" fillId="7" borderId="7" xfId="0" applyFont="1" applyFill="1" applyBorder="1"/>
    <xf numFmtId="0" fontId="18" fillId="7" borderId="7" xfId="0" applyFont="1" applyFill="1" applyBorder="1"/>
    <xf numFmtId="0" fontId="18" fillId="7" borderId="13" xfId="0" applyFont="1" applyFill="1" applyBorder="1"/>
    <xf numFmtId="9" fontId="2" fillId="16" borderId="7" xfId="0" applyNumberFormat="1" applyFont="1" applyFill="1" applyBorder="1" applyAlignment="1">
      <alignment horizontal="right"/>
    </xf>
    <xf numFmtId="0" fontId="17" fillId="17" borderId="6" xfId="0" applyFont="1" applyFill="1" applyBorder="1" applyAlignment="1">
      <alignment horizontal="right"/>
    </xf>
    <xf numFmtId="0" fontId="2" fillId="17" borderId="6" xfId="0" applyFont="1" applyFill="1" applyBorder="1" applyAlignment="1">
      <alignment horizontal="right"/>
    </xf>
    <xf numFmtId="0" fontId="2" fillId="16" borderId="6" xfId="0" applyFont="1" applyFill="1" applyBorder="1" applyAlignment="1">
      <alignment horizontal="right"/>
    </xf>
    <xf numFmtId="0" fontId="17" fillId="16" borderId="6" xfId="0" applyFont="1" applyFill="1" applyBorder="1" applyAlignment="1">
      <alignment horizontal="right"/>
    </xf>
    <xf numFmtId="0" fontId="5" fillId="16" borderId="6" xfId="0" applyFont="1" applyFill="1" applyBorder="1" applyAlignment="1">
      <alignment horizontal="right"/>
    </xf>
    <xf numFmtId="0" fontId="5" fillId="18" borderId="6" xfId="0" applyFont="1" applyFill="1" applyBorder="1" applyAlignment="1">
      <alignment horizontal="right"/>
    </xf>
    <xf numFmtId="0" fontId="7" fillId="16" borderId="6" xfId="0" applyFont="1" applyFill="1" applyBorder="1" applyAlignment="1">
      <alignment horizontal="right"/>
    </xf>
    <xf numFmtId="0" fontId="7" fillId="18" borderId="6" xfId="0" applyFont="1" applyFill="1" applyBorder="1" applyAlignment="1">
      <alignment horizontal="right"/>
    </xf>
    <xf numFmtId="9" fontId="8" fillId="16" borderId="13" xfId="0" applyNumberFormat="1" applyFont="1" applyFill="1" applyBorder="1" applyAlignment="1">
      <alignment horizontal="right"/>
    </xf>
    <xf numFmtId="9" fontId="17" fillId="16" borderId="7" xfId="0" applyNumberFormat="1" applyFont="1" applyFill="1" applyBorder="1" applyAlignment="1">
      <alignment horizontal="right"/>
    </xf>
    <xf numFmtId="0" fontId="5" fillId="18" borderId="0" xfId="0" applyFont="1" applyFill="1" applyAlignment="1">
      <alignment horizontal="right"/>
    </xf>
    <xf numFmtId="9" fontId="8" fillId="16" borderId="7" xfId="0" applyNumberFormat="1" applyFont="1" applyFill="1" applyBorder="1" applyAlignment="1">
      <alignment horizontal="right"/>
    </xf>
    <xf numFmtId="9" fontId="2" fillId="18" borderId="7" xfId="0" applyNumberFormat="1" applyFont="1" applyFill="1" applyBorder="1" applyAlignment="1">
      <alignment horizontal="right"/>
    </xf>
    <xf numFmtId="9" fontId="2" fillId="18" borderId="13" xfId="0" applyNumberFormat="1" applyFont="1" applyFill="1" applyBorder="1" applyAlignment="1">
      <alignment horizontal="right"/>
    </xf>
    <xf numFmtId="0" fontId="7" fillId="16" borderId="12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2" fillId="18" borderId="6" xfId="0" applyFont="1" applyFill="1" applyBorder="1" applyAlignment="1">
      <alignment horizontal="right"/>
    </xf>
    <xf numFmtId="9" fontId="2" fillId="17" borderId="7" xfId="0" applyNumberFormat="1" applyFont="1" applyFill="1" applyBorder="1" applyAlignment="1">
      <alignment horizontal="right"/>
    </xf>
    <xf numFmtId="165" fontId="3" fillId="16" borderId="5" xfId="0" applyNumberFormat="1" applyFont="1" applyFill="1" applyBorder="1"/>
    <xf numFmtId="165" fontId="6" fillId="16" borderId="5" xfId="0" applyNumberFormat="1" applyFont="1" applyFill="1" applyBorder="1"/>
    <xf numFmtId="165" fontId="3" fillId="19" borderId="7" xfId="0" applyNumberFormat="1" applyFont="1" applyFill="1" applyBorder="1"/>
    <xf numFmtId="165" fontId="6" fillId="19" borderId="13" xfId="0" applyNumberFormat="1" applyFont="1" applyFill="1" applyBorder="1"/>
    <xf numFmtId="0" fontId="0" fillId="20" borderId="15" xfId="0" applyFill="1" applyBorder="1" applyAlignment="1">
      <alignment horizontal="left" vertical="center"/>
    </xf>
    <xf numFmtId="0" fontId="0" fillId="20" borderId="15" xfId="0" applyFill="1" applyBorder="1" applyAlignment="1">
      <alignment horizontal="right" vertical="center"/>
    </xf>
    <xf numFmtId="0" fontId="2" fillId="0" borderId="15" xfId="0" applyFont="1" applyBorder="1" applyAlignment="1">
      <alignment horizontal="right" vertical="top" wrapText="1"/>
    </xf>
    <xf numFmtId="0" fontId="0" fillId="20" borderId="15" xfId="0" applyFill="1" applyBorder="1" applyAlignment="1">
      <alignment horizontal="left" vertical="top" wrapText="1"/>
    </xf>
    <xf numFmtId="0" fontId="0" fillId="0" borderId="15" xfId="0" applyBorder="1" applyAlignment="1">
      <alignment horizontal="right" vertical="top" wrapText="1"/>
    </xf>
    <xf numFmtId="0" fontId="0" fillId="14" borderId="15" xfId="0" applyFill="1" applyBorder="1" applyAlignment="1">
      <alignment horizontal="left" vertical="top" wrapText="1"/>
    </xf>
    <xf numFmtId="0" fontId="2" fillId="15" borderId="5" xfId="0" applyFont="1" applyFill="1" applyBorder="1" applyAlignment="1">
      <alignment horizontal="right"/>
    </xf>
    <xf numFmtId="0" fontId="2" fillId="15" borderId="0" xfId="0" applyFont="1" applyFill="1" applyAlignment="1">
      <alignment horizontal="right"/>
    </xf>
    <xf numFmtId="0" fontId="2" fillId="15" borderId="7" xfId="0" applyFont="1" applyFill="1" applyBorder="1" applyAlignment="1">
      <alignment horizontal="right"/>
    </xf>
    <xf numFmtId="0" fontId="5" fillId="15" borderId="14" xfId="0" applyFont="1" applyFill="1" applyBorder="1"/>
    <xf numFmtId="0" fontId="2" fillId="15" borderId="0" xfId="0" applyFont="1" applyFill="1"/>
    <xf numFmtId="0" fontId="10" fillId="14" borderId="0" xfId="0" applyFont="1" applyFill="1"/>
    <xf numFmtId="0" fontId="4" fillId="14" borderId="0" xfId="0" applyFont="1" applyFill="1"/>
    <xf numFmtId="0" fontId="2" fillId="14" borderId="5" xfId="0" applyFont="1" applyFill="1" applyBorder="1" applyAlignment="1">
      <alignment horizontal="right"/>
    </xf>
    <xf numFmtId="0" fontId="2" fillId="14" borderId="0" xfId="0" applyFont="1" applyFill="1" applyAlignment="1">
      <alignment horizontal="right"/>
    </xf>
    <xf numFmtId="0" fontId="2" fillId="14" borderId="6" xfId="0" applyFont="1" applyFill="1" applyBorder="1" applyAlignment="1">
      <alignment horizontal="right"/>
    </xf>
    <xf numFmtId="1" fontId="2" fillId="14" borderId="0" xfId="0" applyNumberFormat="1" applyFont="1" applyFill="1" applyAlignment="1">
      <alignment horizontal="right"/>
    </xf>
    <xf numFmtId="9" fontId="2" fillId="14" borderId="7" xfId="0" applyNumberFormat="1" applyFont="1" applyFill="1" applyBorder="1" applyAlignment="1">
      <alignment horizontal="right"/>
    </xf>
    <xf numFmtId="0" fontId="8" fillId="14" borderId="0" xfId="0" applyFont="1" applyFill="1"/>
    <xf numFmtId="165" fontId="3" fillId="17" borderId="5" xfId="0" applyNumberFormat="1" applyFont="1" applyFill="1" applyBorder="1"/>
    <xf numFmtId="165" fontId="6" fillId="17" borderId="5" xfId="0" applyNumberFormat="1" applyFont="1" applyFill="1" applyBorder="1"/>
    <xf numFmtId="165" fontId="3" fillId="18" borderId="5" xfId="0" applyNumberFormat="1" applyFont="1" applyFill="1" applyBorder="1"/>
    <xf numFmtId="165" fontId="3" fillId="18" borderId="7" xfId="0" applyNumberFormat="1" applyFont="1" applyFill="1" applyBorder="1"/>
    <xf numFmtId="165" fontId="6" fillId="16" borderId="7" xfId="0" applyNumberFormat="1" applyFont="1" applyFill="1" applyBorder="1"/>
    <xf numFmtId="165" fontId="3" fillId="17" borderId="7" xfId="0" applyNumberFormat="1" applyFont="1" applyFill="1" applyBorder="1"/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 xr:uid="{4C8F1706-4930-4185-ADFF-C9DACD060A18}"/>
  </cellStyles>
  <dxfs count="0"/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460D-5A88-E644-9B68-B8D32FC7FB8F}">
  <dimension ref="A1:A11"/>
  <sheetViews>
    <sheetView tabSelected="1" workbookViewId="0">
      <selection sqref="A1:XFD1048576"/>
    </sheetView>
  </sheetViews>
  <sheetFormatPr defaultColWidth="7.796875" defaultRowHeight="14.4"/>
  <cols>
    <col min="1" max="16384" width="7.796875" style="84"/>
  </cols>
  <sheetData>
    <row r="1" spans="1:1">
      <c r="A1" s="7" t="s">
        <v>510</v>
      </c>
    </row>
    <row r="2" spans="1:1">
      <c r="A2" s="84" t="s">
        <v>516</v>
      </c>
    </row>
    <row r="4" spans="1:1">
      <c r="A4" s="84" t="s">
        <v>511</v>
      </c>
    </row>
    <row r="6" spans="1:1">
      <c r="A6" s="84" t="s">
        <v>512</v>
      </c>
    </row>
    <row r="8" spans="1:1">
      <c r="A8" s="84" t="s">
        <v>513</v>
      </c>
    </row>
    <row r="10" spans="1:1">
      <c r="A10" s="84" t="s">
        <v>514</v>
      </c>
    </row>
    <row r="11" spans="1:1">
      <c r="A11" s="84" t="s">
        <v>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71F-6DF0-D345-98C8-0FD5EE57545E}">
  <dimension ref="A1:AQ65"/>
  <sheetViews>
    <sheetView topLeftCell="A2" zoomScale="87" workbookViewId="0">
      <selection activeCell="A2" sqref="A1:AR1048576"/>
    </sheetView>
  </sheetViews>
  <sheetFormatPr defaultColWidth="9.796875" defaultRowHeight="14.4"/>
  <cols>
    <col min="1" max="1" width="25.796875" style="84" customWidth="1"/>
    <col min="2" max="2" width="9.796875" style="84"/>
    <col min="3" max="3" width="6.796875" style="7" customWidth="1"/>
    <col min="4" max="9" width="6.796875" style="84" customWidth="1"/>
    <col min="10" max="11" width="6.796875" style="106" customWidth="1"/>
    <col min="12" max="38" width="6.796875" style="84" customWidth="1"/>
    <col min="39" max="40" width="7.796875" style="84" customWidth="1"/>
    <col min="41" max="42" width="6.796875" style="85" customWidth="1"/>
    <col min="43" max="16384" width="9.796875" style="84"/>
  </cols>
  <sheetData>
    <row r="1" spans="1:42" s="5" customFormat="1">
      <c r="A1" s="1"/>
      <c r="B1" s="2"/>
      <c r="C1" s="2"/>
      <c r="D1" s="318" t="s">
        <v>0</v>
      </c>
      <c r="E1" s="316"/>
      <c r="F1" s="316"/>
      <c r="G1" s="316"/>
      <c r="H1" s="316"/>
      <c r="I1" s="315" t="s">
        <v>0</v>
      </c>
      <c r="J1" s="319"/>
      <c r="K1" s="319"/>
      <c r="L1" s="320"/>
      <c r="M1" s="321" t="s">
        <v>1</v>
      </c>
      <c r="N1" s="319"/>
      <c r="O1" s="319"/>
      <c r="P1" s="319"/>
      <c r="Q1" s="319"/>
      <c r="R1" s="315" t="s">
        <v>1</v>
      </c>
      <c r="S1" s="319"/>
      <c r="T1" s="319"/>
      <c r="U1" s="320"/>
      <c r="V1" s="318" t="s">
        <v>2</v>
      </c>
      <c r="W1" s="316"/>
      <c r="X1" s="316"/>
      <c r="Y1" s="316"/>
      <c r="Z1" s="316"/>
      <c r="AA1" s="322" t="s">
        <v>2</v>
      </c>
      <c r="AB1" s="323"/>
      <c r="AC1" s="323"/>
      <c r="AD1" s="324"/>
      <c r="AE1" s="318" t="s">
        <v>3</v>
      </c>
      <c r="AF1" s="316"/>
      <c r="AG1" s="316"/>
      <c r="AH1" s="316"/>
      <c r="AI1" s="316"/>
      <c r="AJ1" s="315" t="s">
        <v>3</v>
      </c>
      <c r="AK1" s="316"/>
      <c r="AL1" s="317"/>
      <c r="AM1" s="3" t="s">
        <v>4</v>
      </c>
      <c r="AN1" s="4">
        <v>2022</v>
      </c>
      <c r="AO1" s="147" t="s">
        <v>5</v>
      </c>
      <c r="AP1" s="147" t="s">
        <v>6</v>
      </c>
    </row>
    <row r="2" spans="1:42" s="5" customFormat="1">
      <c r="A2" s="6" t="s">
        <v>517</v>
      </c>
      <c r="B2" s="7" t="s">
        <v>7</v>
      </c>
      <c r="C2" s="7"/>
      <c r="D2" s="8" t="s">
        <v>8</v>
      </c>
      <c r="E2" s="9" t="s">
        <v>9</v>
      </c>
      <c r="F2" s="9" t="s">
        <v>10</v>
      </c>
      <c r="G2" s="9" t="s">
        <v>11</v>
      </c>
      <c r="H2" s="9" t="s">
        <v>626</v>
      </c>
      <c r="I2" s="10" t="s">
        <v>12</v>
      </c>
      <c r="J2" s="11" t="s">
        <v>4</v>
      </c>
      <c r="K2" s="11" t="s">
        <v>13</v>
      </c>
      <c r="L2" s="12" t="s">
        <v>14</v>
      </c>
      <c r="M2" s="8" t="s">
        <v>8</v>
      </c>
      <c r="N2" s="9" t="s">
        <v>9</v>
      </c>
      <c r="O2" s="9" t="s">
        <v>10</v>
      </c>
      <c r="P2" s="9" t="s">
        <v>11</v>
      </c>
      <c r="Q2" s="9" t="s">
        <v>626</v>
      </c>
      <c r="R2" s="10" t="s">
        <v>15</v>
      </c>
      <c r="S2" s="13" t="s">
        <v>4</v>
      </c>
      <c r="T2" s="13" t="s">
        <v>13</v>
      </c>
      <c r="U2" s="14" t="s">
        <v>14</v>
      </c>
      <c r="V2" s="8" t="s">
        <v>8</v>
      </c>
      <c r="W2" s="9" t="s">
        <v>9</v>
      </c>
      <c r="X2" s="9" t="s">
        <v>10</v>
      </c>
      <c r="Y2" s="9" t="s">
        <v>11</v>
      </c>
      <c r="Z2" s="9" t="s">
        <v>626</v>
      </c>
      <c r="AA2" s="10" t="s">
        <v>16</v>
      </c>
      <c r="AB2" s="13" t="s">
        <v>4</v>
      </c>
      <c r="AC2" s="13" t="s">
        <v>13</v>
      </c>
      <c r="AD2" s="12" t="s">
        <v>14</v>
      </c>
      <c r="AE2" s="8" t="s">
        <v>8</v>
      </c>
      <c r="AF2" s="9" t="s">
        <v>9</v>
      </c>
      <c r="AG2" s="9" t="s">
        <v>10</v>
      </c>
      <c r="AH2" s="9" t="s">
        <v>11</v>
      </c>
      <c r="AI2" s="9" t="s">
        <v>626</v>
      </c>
      <c r="AJ2" s="15" t="s">
        <v>4</v>
      </c>
      <c r="AK2" s="13" t="s">
        <v>13</v>
      </c>
      <c r="AL2" s="12" t="s">
        <v>14</v>
      </c>
      <c r="AM2" s="16" t="s">
        <v>17</v>
      </c>
      <c r="AN2" s="17" t="s">
        <v>17</v>
      </c>
      <c r="AO2" s="147" t="s">
        <v>18</v>
      </c>
      <c r="AP2" s="147" t="s">
        <v>18</v>
      </c>
    </row>
    <row r="3" spans="1:42" s="5" customFormat="1">
      <c r="A3" s="18" t="s">
        <v>518</v>
      </c>
      <c r="B3" s="115" t="s">
        <v>250</v>
      </c>
      <c r="C3" s="148"/>
      <c r="D3" s="149">
        <f>INDEX(PR!$A$1:$F$422,MATCH($B3,PR!$A:$A,0),2)</f>
        <v>316</v>
      </c>
      <c r="E3" s="150">
        <f>INDEX(PR!$A$1:$F$422,MATCH($B3,PR!$A:$A,0),3)</f>
        <v>223</v>
      </c>
      <c r="F3" s="150">
        <f>INDEX(PR!$A$1:$F$422,MATCH($B3,PR!$A:$A,0),4)</f>
        <v>183</v>
      </c>
      <c r="G3" s="150">
        <f>INDEX(PR!$A$1:$F$422,MATCH($B3,PR!$A:$A,0),5)</f>
        <v>165</v>
      </c>
      <c r="H3" s="150">
        <f>INDEX(PR!$A$1:$F$422,MATCH($B3,PR!$A:$A,0),6)</f>
        <v>146</v>
      </c>
      <c r="I3" s="19">
        <f t="shared" ref="I3:I5" si="0">COUNTIF(D3:H3,"&lt;40")</f>
        <v>0</v>
      </c>
      <c r="J3" s="151">
        <f>IF(AND(D3=0,E3=0,F3=0,G3=0),H3,IF(AND(D3=0,E3=0,F3=0),AVERAGE(G3:H3),IF(AND(E3=0,D3=0),AVERAGE(F3:H3),IF(D3=0,AVERAGE(E3:H3),AVERAGE(D3:H3)))))</f>
        <v>206.6</v>
      </c>
      <c r="K3" s="151">
        <f>IF(AND(D3=0,E3=0,F3=0,G3=0),"",IF(AND(D3=0,E3=0,F3=0),H3-G3,IF(AND(D3=0,E3=0),(H3-AVERAGE(F3:G3)),IF(D3=0,(H3-AVERAGE(E3:G3)),(H3-AVERAGE(D3:G3))))))</f>
        <v>-75.75</v>
      </c>
      <c r="L3" s="20">
        <f>IF(AND(D3=0,E3=0,F3=0,G3=0),"",IF(AND(D3=0,E3=0,F3=0),K3/G3,IF(AND(D3=0,E3=0),(K3/AVERAGE(F3:G3)),IF(D3=0,(K3/AVERAGE(E3:G3)),(K3/AVERAGE(D3:G3))))))</f>
        <v>-0.34160090191657272</v>
      </c>
      <c r="M3" s="150">
        <f>INDEX(GR!$A$1:$F$346,MATCH($B3,GR!$A:$A,0),2)</f>
        <v>99</v>
      </c>
      <c r="N3" s="150">
        <f>INDEX(GR!$A$1:$F$346,MATCH($B3,GR!$A:$A,0),3)</f>
        <v>89</v>
      </c>
      <c r="O3" s="150">
        <f>INDEX(GR!$A$1:$F$346,MATCH($B3,GR!$A:$A,0),4)</f>
        <v>57</v>
      </c>
      <c r="P3" s="150">
        <f>INDEX(GR!$A$1:$F$346,MATCH($B3,GR!$A:$A,0),5)</f>
        <v>55</v>
      </c>
      <c r="Q3" s="150">
        <f>INDEX(GR!$A$1:$F$346,MATCH($B3,GR!$A:$A,0),6)</f>
        <v>46</v>
      </c>
      <c r="R3" s="21">
        <f t="shared" ref="R3:R5" si="1">COUNTIF(M3:Q3,"&lt;10")</f>
        <v>0</v>
      </c>
      <c r="S3" s="22">
        <f>IF(AND(M3=0,N3=0,O3=0,P3=0),Q3,IF(AND(M3=0,N3=0,O3=0),AVERAGE(P3:Q3),IF(AND(N3=0,M3=0),AVERAGE(O3:Q3),IF(M3=0,AVERAGE(N3:Q3),AVERAGE(M3:Q3)))))</f>
        <v>69.2</v>
      </c>
      <c r="T3" s="22">
        <f>IF(AND(M3=0,N3=0,O3=0,P3=0),"",IF(AND(M3=0,N3=0,O3=0),Q3-P3,IF(AND(M3=0,N3=0),(Q3-AVERAGE(O3:P3)),IF(M3=0,(Q3-AVERAGE(N3:P3)),(Q3-AVERAGE(M3:P3))))))</f>
        <v>-29</v>
      </c>
      <c r="U3" s="20">
        <f>IF(AND(M3=0,N3=0,O3=0,P3=0),"",IF(AND(M3=0,N3=0,O3=0),T3/P3,IF(AND(M3=0,N3=0),(T3/AVERAGE(O3:P3)),IF(M3=0,(T3/AVERAGE(N3:P3)),(T3/AVERAGE(M3:P3))))))</f>
        <v>-0.38666666666666666</v>
      </c>
      <c r="V3" s="23">
        <f>INDEX(AE!$A$1:$K$500,MATCH($B3,AE!$A:$A,0),7)</f>
        <v>96</v>
      </c>
      <c r="W3" s="24">
        <f>INDEX(AE!$A$1:$K$500,MATCH($B3,AE!$A:$A,0),8)</f>
        <v>52</v>
      </c>
      <c r="X3" s="24">
        <f>INDEX(AE!$A$1:$K$500,MATCH($B3,AE!$A:$A,0),9)</f>
        <v>43</v>
      </c>
      <c r="Y3" s="24">
        <f>INDEX(AE!$A$1:$K$500,MATCH($B3,AE!$A:$A,0),10)</f>
        <v>55</v>
      </c>
      <c r="Z3" s="25">
        <f>INDEX(AE!$A$1:$K$500,MATCH($B3,AE!$A:$A,0),11)</f>
        <v>40</v>
      </c>
      <c r="AA3" s="24">
        <f t="shared" ref="AA3:AA5" si="2">COUNTIF(V3:Z3,"&lt;10")</f>
        <v>0</v>
      </c>
      <c r="AB3" s="22">
        <f>IF(AND(V3=0,W3=0,X3=0,Y3=0),Z3,IF(AND(V3=0,W3=0,X3=0),AVERAGE(Y3:Z3),IF(AND(W3=0,V3=0),AVERAGE(X3:Z3),IF(V3=0,AVERAGE(W3:Z3),AVERAGE(V3:Z3)))))</f>
        <v>57.2</v>
      </c>
      <c r="AC3" s="22">
        <f>IF(AND(V3=0,W3=0,X3=0,Y3=0),"",IF(AND(V3=0,W3=0,X3=0),Z3-Y3,IF(AND(V3=0,W3=0),(Z3-AVERAGE(X3:Y3)),IF(V3=0,(Z3-AVERAGE(W3:Y3)),(Z3-AVERAGE(V3:Y3))))))</f>
        <v>-21.5</v>
      </c>
      <c r="AD3" s="20">
        <f>IF(AND(V3=0,W3=0,X3=0,Y3=0),"",IF(AND(V3=0,W3=0,X3=0),AC3/Y3,IF(AND(V3=0,W3=0),(AC3/AVERAGE(X3:Y3)),IF(V3=0,(AC3/AVERAGE(W3:Y3)),(AC3/AVERAGE(V3:Y3))))))</f>
        <v>-0.34959349593495936</v>
      </c>
      <c r="AE3" s="23">
        <f>INDEX(AE!$A$1:$K$500,MATCH($B3,AE!$A:$A,0),2)</f>
        <v>363</v>
      </c>
      <c r="AF3" s="24">
        <f>INDEX(AE!$A$1:$K$500,MATCH($B3,AE!$A:$A,0),3)</f>
        <v>277</v>
      </c>
      <c r="AG3" s="24">
        <f>INDEX(AE!$A$1:$K$500,MATCH($B3,AE!$A:$A,0),4)</f>
        <v>231</v>
      </c>
      <c r="AH3" s="24">
        <f>INDEX(AE!$A$1:$K$500,MATCH($B3,AE!$A:$A,0),5)</f>
        <v>284</v>
      </c>
      <c r="AI3" s="25">
        <f>INDEX(AE!$A$1:$K$500,MATCH($B3,AE!$A:$A,0),6)</f>
        <v>290</v>
      </c>
      <c r="AJ3" s="27">
        <f>IF(AND(AE3=0,AF3=0,AG3=0,AH3=0),AI3,IF(AND(AE3=0,AF3=0,AG3=0),AVERAGE(AH3:AI3),IF(AND(AF3=0,AE3=0),AVERAGE(AG3:AI3),IF(AE3=0,AVERAGE(AF3:AI3),AVERAGE(AE3:AI3)))))</f>
        <v>289</v>
      </c>
      <c r="AK3" s="22">
        <f>IF(AND(AE3=0,AF3=0,AG3=0,AH3=0),"",IF(AND(AE3=0,AF3=0,AG3=0),AI3-AH3,IF(AND(AE3=0,AF3=0),(AI3-AVERAGE(AG3:AH3)),IF(AE3=0,(AI3-AVERAGE(AF3:AH3)),(AI3-AVERAGE(AE3:AH3))))))</f>
        <v>1.25</v>
      </c>
      <c r="AL3" s="31">
        <f>IF(AND(AE3=0,AF3=0,AG3=0,AH3=0),"",IF(AND(AE3=0,AF3=0,AG3=0),AK3/AH3,IF(AND(AE3=0,AF3=0),(AK3/AVERAGE(AG3:AH3)),IF(AE3=0,(AK3/AVERAGE(AF3:AH3)),(AK3/AVERAGE(AE3:AH3))))))</f>
        <v>4.329004329004329E-3</v>
      </c>
      <c r="AM3" s="286">
        <f t="shared" ref="AM3:AM5" si="3">IF(AJ3=0,"",AB3/AJ3)</f>
        <v>0.19792387543252596</v>
      </c>
      <c r="AN3" s="29">
        <f t="shared" ref="AN3:AN5" si="4">IF(AI3=0,"",Z3/AI3)</f>
        <v>0.13793103448275862</v>
      </c>
      <c r="AO3" s="30">
        <v>3.05</v>
      </c>
      <c r="AP3" s="46">
        <v>2.2200000000000002</v>
      </c>
    </row>
    <row r="4" spans="1:42" s="5" customFormat="1">
      <c r="A4" s="60" t="s">
        <v>519</v>
      </c>
      <c r="B4" s="60" t="s">
        <v>300</v>
      </c>
      <c r="C4" s="152" t="s">
        <v>32</v>
      </c>
      <c r="D4" s="153">
        <f>INDEX(PR!$A$1:$F$422,MATCH($B4,PR!$A:$A,0),2)</f>
        <v>0</v>
      </c>
      <c r="E4" s="154">
        <f>INDEX(PR!$A$1:$F$422,MATCH($B4,PR!$A:$A,0),3)</f>
        <v>0</v>
      </c>
      <c r="F4" s="154">
        <f>INDEX(PR!$A$1:$F$422,MATCH($B4,PR!$A:$A,0),4)</f>
        <v>20</v>
      </c>
      <c r="G4" s="154">
        <f>INDEX(PR!$A$1:$F$422,MATCH($B4,PR!$A:$A,0),5)</f>
        <v>83</v>
      </c>
      <c r="H4" s="154">
        <f>INDEX(PR!$A$1:$F$422,MATCH($B4,PR!$A:$A,0),6)</f>
        <v>112</v>
      </c>
      <c r="I4" s="62">
        <f t="shared" si="0"/>
        <v>3</v>
      </c>
      <c r="J4" s="155">
        <f t="shared" ref="J4:J5" si="5">IF(AND(D4=0,E4=0,F4=0,G4=0),H4,IF(AND(D4=0,E4=0,F4=0),AVERAGE(G4:H4),IF(AND(E4=0,D4=0),AVERAGE(F4:H4),IF(D4=0,AVERAGE(E4:H4),AVERAGE(D4:H4)))))</f>
        <v>71.666666666666671</v>
      </c>
      <c r="K4" s="155">
        <f>IF(AND(D4=0,E4=0,F4=0,G4=0),"",IF(AND(D4=0,E4=0,F4=0),H4-G4,IF(AND(D4=0,E4=0),(H4-AVERAGE(F4:G4)),IF(D4=0,(H4-AVERAGE(E4:G4)),(H4-AVERAGE(D4:G4))))))</f>
        <v>60.5</v>
      </c>
      <c r="L4" s="63">
        <f t="shared" ref="L4:L5" si="6">IF(AND(D4=0,E4=0,F4=0,G4=0),"",IF(AND(D4=0,E4=0,F4=0),K4/G4,IF(AND(D4=0,E4=0),(K4/AVERAGE(F4:G4)),IF(D4=0,(K4/AVERAGE(E4:G4)),(K4/AVERAGE(D4:G4))))))</f>
        <v>1.174757281553398</v>
      </c>
      <c r="M4" s="154">
        <f>INDEX(GR!$A$1:$F$346,MATCH($B4,GR!$A:$A,0),2)</f>
        <v>0</v>
      </c>
      <c r="N4" s="154">
        <f>INDEX(GR!$A$1:$F$346,MATCH($B4,GR!$A:$A,0),3)</f>
        <v>0</v>
      </c>
      <c r="O4" s="154">
        <f>INDEX(GR!$A$1:$F$346,MATCH($B4,GR!$A:$A,0),4)</f>
        <v>0</v>
      </c>
      <c r="P4" s="154">
        <f>INDEX(GR!$A$1:$F$346,MATCH($B4,GR!$A:$A,0),5)</f>
        <v>0</v>
      </c>
      <c r="Q4" s="154">
        <f>INDEX(GR!$A$1:$F$346,MATCH($B4,GR!$A:$A,0),6)</f>
        <v>9</v>
      </c>
      <c r="R4" s="64">
        <f t="shared" si="1"/>
        <v>5</v>
      </c>
      <c r="S4" s="65">
        <f t="shared" ref="S4:S5" si="7">IF(AND(M4=0,N4=0,O4=0,P4=0),Q4,IF(AND(M4=0,N4=0,O4=0),AVERAGE(P4:Q4),IF(AND(N4=0,M4=0),AVERAGE(O4:Q4),IF(M4=0,AVERAGE(N4:Q4),AVERAGE(M4:Q4)))))</f>
        <v>9</v>
      </c>
      <c r="T4" s="65" t="str">
        <f t="shared" ref="T4:T5" si="8">IF(AND(M4=0,N4=0,O4=0,P4=0),"",IF(AND(M4=0,N4=0,O4=0),Q4-P4,IF(AND(M4=0,N4=0),(Q4-AVERAGE(O4:P4)),IF(M4=0,(Q4-AVERAGE(N4:P4)),(Q4-AVERAGE(M4:P4))))))</f>
        <v/>
      </c>
      <c r="U4" s="156"/>
      <c r="V4" s="66">
        <f>INDEX(AE!$A$1:$K$500,MATCH($B4,AE!$A:$A,0),7)</f>
        <v>0</v>
      </c>
      <c r="W4" s="67">
        <f>INDEX(AE!$A$1:$K$500,MATCH($B4,AE!$A:$A,0),8)</f>
        <v>0</v>
      </c>
      <c r="X4" s="67">
        <f>INDEX(AE!$A$1:$K$500,MATCH($B4,AE!$A:$A,0),9)</f>
        <v>18</v>
      </c>
      <c r="Y4" s="67">
        <f>INDEX(AE!$A$1:$K$500,MATCH($B4,AE!$A:$A,0),10)</f>
        <v>38</v>
      </c>
      <c r="Z4" s="68">
        <f>INDEX(AE!$A$1:$K$500,MATCH($B4,AE!$A:$A,0),11)</f>
        <v>39</v>
      </c>
      <c r="AA4" s="67">
        <f t="shared" si="2"/>
        <v>2</v>
      </c>
      <c r="AB4" s="65">
        <f t="shared" ref="AB4:AB5" si="9">IF(AND(V4=0,W4=0,X4=0,Y4=0),Z4,IF(AND(V4=0,W4=0,X4=0),AVERAGE(Y4:Z4),IF(AND(W4=0,V4=0),AVERAGE(X4:Z4),IF(V4=0,AVERAGE(W4:Z4),AVERAGE(V4:Z4)))))</f>
        <v>31.666666666666668</v>
      </c>
      <c r="AC4" s="65">
        <f t="shared" ref="AC4:AC5" si="10">IF(AND(V4=0,W4=0,X4=0,Y4=0),"",IF(AND(V4=0,W4=0,X4=0),Z4-Y4,IF(AND(V4=0,W4=0),(Z4-AVERAGE(X4:Y4)),IF(V4=0,(Z4-AVERAGE(W4:Y4)),(Z4-AVERAGE(V4:Y4))))))</f>
        <v>11</v>
      </c>
      <c r="AD4" s="63">
        <f>IF(AND(V4=0,W4=0,X4=0,Y4=0),"",IF(AND(V4=0,W4=0,X4=0),AC4/Y4,IF(AND(V4=0,W4=0),(AC4/AVERAGE(X4:Y4)),IF(V4=0,(AC4/AVERAGE(W4:Y4)),(AC4/AVERAGE(V4:Y4))))))</f>
        <v>0.39285714285714285</v>
      </c>
      <c r="AE4" s="66">
        <f>INDEX(AE!$A$1:$K$500,MATCH($B4,AE!$A:$A,0),2)</f>
        <v>0</v>
      </c>
      <c r="AF4" s="67">
        <f>INDEX(AE!$A$1:$K$500,MATCH($B4,AE!$A:$A,0),3)</f>
        <v>0</v>
      </c>
      <c r="AG4" s="67">
        <f>INDEX(AE!$A$1:$K$500,MATCH($B4,AE!$A:$A,0),4)</f>
        <v>26</v>
      </c>
      <c r="AH4" s="67">
        <f>INDEX(AE!$A$1:$K$500,MATCH($B4,AE!$A:$A,0),5)</f>
        <v>62</v>
      </c>
      <c r="AI4" s="68">
        <f>INDEX(AE!$A$1:$K$500,MATCH($B4,AE!$A:$A,0),6)</f>
        <v>68</v>
      </c>
      <c r="AJ4" s="69">
        <f t="shared" ref="AJ4:AJ5" si="11">IF(AND(AE4=0,AF4=0,AG4=0,AH4=0),AI4,IF(AND(AE4=0,AF4=0,AG4=0),AVERAGE(AH4:AI4),IF(AND(AF4=0,AE4=0),AVERAGE(AG4:AI4),IF(AE4=0,AVERAGE(AF4:AI4),AVERAGE(AE4:AI4)))))</f>
        <v>52</v>
      </c>
      <c r="AK4" s="65">
        <f t="shared" ref="AK4:AK5" si="12">IF(AND(AE4=0,AF4=0,AG4=0,AH4=0),"",IF(AND(AE4=0,AF4=0,AG4=0),AI4-AH4,IF(AND(AE4=0,AF4=0),(AI4-AVERAGE(AG4:AH4)),IF(AE4=0,(AI4-AVERAGE(AF4:AH4)),(AI4-AVERAGE(AE4:AH4))))))</f>
        <v>24</v>
      </c>
      <c r="AL4" s="63">
        <f t="shared" ref="AL4:AL5" si="13">IF(AND(AE4=0,AF4=0,AG4=0,AH4=0),"",IF(AND(AE4=0,AF4=0,AG4=0),AK4/AH4,IF(AND(AE4=0,AF4=0),(AK4/AVERAGE(AG4:AH4)),IF(AE4=0,(AK4/AVERAGE(AF4:AH4)),(AK4/AVERAGE(AE4:AH4))))))</f>
        <v>0.54545454545454541</v>
      </c>
      <c r="AM4" s="70">
        <f t="shared" si="3"/>
        <v>0.60897435897435903</v>
      </c>
      <c r="AN4" s="71">
        <f t="shared" si="4"/>
        <v>0.57352941176470584</v>
      </c>
      <c r="AO4" s="33"/>
      <c r="AP4" s="33"/>
    </row>
    <row r="5" spans="1:42" s="5" customFormat="1">
      <c r="A5" s="18" t="s">
        <v>520</v>
      </c>
      <c r="B5" s="18" t="s">
        <v>521</v>
      </c>
      <c r="C5" s="148"/>
      <c r="D5" s="149">
        <f>SUM(D3:D4)</f>
        <v>316</v>
      </c>
      <c r="E5" s="150">
        <f t="shared" ref="E5:H5" si="14">SUM(E3:E4)</f>
        <v>223</v>
      </c>
      <c r="F5" s="150">
        <f t="shared" si="14"/>
        <v>203</v>
      </c>
      <c r="G5" s="150">
        <f t="shared" si="14"/>
        <v>248</v>
      </c>
      <c r="H5" s="157">
        <f t="shared" si="14"/>
        <v>258</v>
      </c>
      <c r="I5" s="19">
        <f t="shared" si="0"/>
        <v>0</v>
      </c>
      <c r="J5" s="151">
        <f t="shared" si="5"/>
        <v>249.6</v>
      </c>
      <c r="K5" s="151">
        <f t="shared" ref="K5" si="15">IF(AND(D5=0,E5=0,F5=0,G5=0),"",IF(AND(D5=0,E5=0,F5=0),H5-G5,IF(AND(D5=0,E5=0),(H5-AVERAGE(F5:G5)),IF(D5=0,(H5-AVERAGE(E5:G5)),(H5-AVERAGE(D5:G5))))))</f>
        <v>10.5</v>
      </c>
      <c r="L5" s="31">
        <f t="shared" si="6"/>
        <v>4.2424242424242427E-2</v>
      </c>
      <c r="M5" s="149">
        <f>SUM(M3:M4)</f>
        <v>99</v>
      </c>
      <c r="N5" s="150">
        <f t="shared" ref="N5:Q5" si="16">SUM(N3:N4)</f>
        <v>89</v>
      </c>
      <c r="O5" s="150">
        <f t="shared" si="16"/>
        <v>57</v>
      </c>
      <c r="P5" s="150">
        <f t="shared" si="16"/>
        <v>55</v>
      </c>
      <c r="Q5" s="157">
        <f t="shared" si="16"/>
        <v>55</v>
      </c>
      <c r="R5" s="21">
        <f t="shared" si="1"/>
        <v>0</v>
      </c>
      <c r="S5" s="22">
        <f t="shared" si="7"/>
        <v>71</v>
      </c>
      <c r="T5" s="22">
        <f t="shared" si="8"/>
        <v>-20</v>
      </c>
      <c r="U5" s="20">
        <f>IF(AND(M5=0,N5=0,O5=0,P5=0),"",IF(AND(M5=0,N5=0,O5=0),T5/P5,IF(AND(M5=0,N5=0),(T5/AVERAGE(O5:P5)),IF(M5=0,(T5/AVERAGE(N5:P5)),(T5/AVERAGE(M5:P5))))))</f>
        <v>-0.26666666666666666</v>
      </c>
      <c r="V5" s="130">
        <f>SUM(V3:V4)</f>
        <v>96</v>
      </c>
      <c r="W5" s="131">
        <f t="shared" ref="W5:Z5" si="17">SUM(W3:W4)</f>
        <v>52</v>
      </c>
      <c r="X5" s="131">
        <f t="shared" si="17"/>
        <v>61</v>
      </c>
      <c r="Y5" s="131">
        <f t="shared" si="17"/>
        <v>93</v>
      </c>
      <c r="Z5" s="158">
        <f t="shared" si="17"/>
        <v>79</v>
      </c>
      <c r="AA5" s="24">
        <f t="shared" si="2"/>
        <v>0</v>
      </c>
      <c r="AB5" s="22">
        <f t="shared" si="9"/>
        <v>76.2</v>
      </c>
      <c r="AC5" s="22">
        <f t="shared" si="10"/>
        <v>3.5</v>
      </c>
      <c r="AD5" s="31">
        <f>IF(AND(V5=0,W5=0,X5=0,Y5=0),"",IF(AND(V5=0,W5=0,X5=0),AC5/Y5,IF(AND(V5=0,W5=0),(AC5/AVERAGE(X5:Y5)),IF(V5=0,(AC5/AVERAGE(W5:Y5)),(AC5/AVERAGE(V5:Y5))))))</f>
        <v>4.6357615894039736E-2</v>
      </c>
      <c r="AE5" s="23">
        <f>SUM(AE3:AE4)</f>
        <v>363</v>
      </c>
      <c r="AF5" s="24">
        <f>SUM(AF3:AF4)</f>
        <v>277</v>
      </c>
      <c r="AG5" s="24">
        <f t="shared" ref="AG5:AI5" si="18">SUM(AG3:AG4)</f>
        <v>257</v>
      </c>
      <c r="AH5" s="24">
        <f t="shared" si="18"/>
        <v>346</v>
      </c>
      <c r="AI5" s="24">
        <f t="shared" si="18"/>
        <v>358</v>
      </c>
      <c r="AJ5" s="27">
        <f t="shared" si="11"/>
        <v>320.2</v>
      </c>
      <c r="AK5" s="22">
        <f t="shared" si="12"/>
        <v>47.25</v>
      </c>
      <c r="AL5" s="31">
        <f t="shared" si="13"/>
        <v>0.15205148833467416</v>
      </c>
      <c r="AM5" s="28">
        <f t="shared" si="3"/>
        <v>0.23797626483447848</v>
      </c>
      <c r="AN5" s="32">
        <f t="shared" si="4"/>
        <v>0.2206703910614525</v>
      </c>
      <c r="AO5" s="33"/>
      <c r="AP5" s="33"/>
    </row>
    <row r="6" spans="1:42" s="5" customFormat="1">
      <c r="A6" s="1"/>
      <c r="B6" s="2"/>
      <c r="C6" s="2"/>
      <c r="D6" s="318" t="s">
        <v>0</v>
      </c>
      <c r="E6" s="316"/>
      <c r="F6" s="316"/>
      <c r="G6" s="316"/>
      <c r="H6" s="325"/>
      <c r="I6" s="315" t="s">
        <v>0</v>
      </c>
      <c r="J6" s="319"/>
      <c r="K6" s="319"/>
      <c r="L6" s="320"/>
      <c r="M6" s="321" t="s">
        <v>1</v>
      </c>
      <c r="N6" s="319"/>
      <c r="O6" s="319"/>
      <c r="P6" s="319"/>
      <c r="Q6" s="319"/>
      <c r="R6" s="315" t="s">
        <v>1</v>
      </c>
      <c r="S6" s="319"/>
      <c r="T6" s="319"/>
      <c r="U6" s="320"/>
      <c r="V6" s="318" t="s">
        <v>2</v>
      </c>
      <c r="W6" s="316"/>
      <c r="X6" s="316"/>
      <c r="Y6" s="316"/>
      <c r="Z6" s="316"/>
      <c r="AA6" s="322" t="s">
        <v>2</v>
      </c>
      <c r="AB6" s="323"/>
      <c r="AC6" s="323"/>
      <c r="AD6" s="324"/>
      <c r="AE6" s="318" t="s">
        <v>3</v>
      </c>
      <c r="AF6" s="316"/>
      <c r="AG6" s="316"/>
      <c r="AH6" s="316"/>
      <c r="AI6" s="316"/>
      <c r="AJ6" s="315" t="s">
        <v>3</v>
      </c>
      <c r="AK6" s="316"/>
      <c r="AL6" s="317"/>
      <c r="AM6" s="3" t="s">
        <v>4</v>
      </c>
      <c r="AN6" s="4">
        <v>2022</v>
      </c>
      <c r="AO6" s="33"/>
      <c r="AP6" s="33"/>
    </row>
    <row r="7" spans="1:42" s="5" customFormat="1">
      <c r="A7" s="6" t="s">
        <v>522</v>
      </c>
      <c r="B7" s="7" t="s">
        <v>7</v>
      </c>
      <c r="C7" s="7"/>
      <c r="D7" s="8" t="s">
        <v>8</v>
      </c>
      <c r="E7" s="9" t="s">
        <v>9</v>
      </c>
      <c r="F7" s="9" t="s">
        <v>10</v>
      </c>
      <c r="G7" s="9" t="s">
        <v>11</v>
      </c>
      <c r="H7" s="9" t="s">
        <v>626</v>
      </c>
      <c r="I7" s="10" t="s">
        <v>12</v>
      </c>
      <c r="J7" s="11" t="s">
        <v>4</v>
      </c>
      <c r="K7" s="11" t="s">
        <v>13</v>
      </c>
      <c r="L7" s="12" t="s">
        <v>14</v>
      </c>
      <c r="M7" s="8" t="s">
        <v>8</v>
      </c>
      <c r="N7" s="9" t="s">
        <v>9</v>
      </c>
      <c r="O7" s="9" t="s">
        <v>10</v>
      </c>
      <c r="P7" s="9" t="s">
        <v>11</v>
      </c>
      <c r="Q7" s="9" t="s">
        <v>626</v>
      </c>
      <c r="R7" s="10" t="s">
        <v>15</v>
      </c>
      <c r="S7" s="13" t="s">
        <v>4</v>
      </c>
      <c r="T7" s="13" t="s">
        <v>13</v>
      </c>
      <c r="U7" s="14" t="s">
        <v>14</v>
      </c>
      <c r="V7" s="8" t="s">
        <v>8</v>
      </c>
      <c r="W7" s="9" t="s">
        <v>9</v>
      </c>
      <c r="X7" s="9" t="s">
        <v>10</v>
      </c>
      <c r="Y7" s="9" t="s">
        <v>11</v>
      </c>
      <c r="Z7" s="9" t="s">
        <v>626</v>
      </c>
      <c r="AA7" s="10" t="s">
        <v>16</v>
      </c>
      <c r="AB7" s="13" t="s">
        <v>4</v>
      </c>
      <c r="AC7" s="13" t="s">
        <v>13</v>
      </c>
      <c r="AD7" s="12" t="s">
        <v>14</v>
      </c>
      <c r="AE7" s="8" t="s">
        <v>8</v>
      </c>
      <c r="AF7" s="9" t="s">
        <v>9</v>
      </c>
      <c r="AG7" s="9" t="s">
        <v>10</v>
      </c>
      <c r="AH7" s="9" t="s">
        <v>11</v>
      </c>
      <c r="AI7" s="9" t="s">
        <v>626</v>
      </c>
      <c r="AJ7" s="15" t="s">
        <v>4</v>
      </c>
      <c r="AK7" s="13" t="s">
        <v>13</v>
      </c>
      <c r="AL7" s="12" t="s">
        <v>14</v>
      </c>
      <c r="AM7" s="16" t="s">
        <v>17</v>
      </c>
      <c r="AN7" s="17" t="s">
        <v>17</v>
      </c>
      <c r="AO7" s="33"/>
      <c r="AP7" s="33"/>
    </row>
    <row r="8" spans="1:42" s="5" customFormat="1">
      <c r="A8" s="18" t="s">
        <v>523</v>
      </c>
      <c r="B8" s="115" t="s">
        <v>231</v>
      </c>
      <c r="C8" s="159"/>
      <c r="D8" s="149">
        <f>INDEX(PR!$A$1:$F$422,MATCH($B8,PR!$A:$A,0),2)</f>
        <v>40</v>
      </c>
      <c r="E8" s="150">
        <f>INDEX(PR!$A$1:$F$422,MATCH($B8,PR!$A:$A,0),3)</f>
        <v>43</v>
      </c>
      <c r="F8" s="150">
        <f>INDEX(PR!$A$1:$F$422,MATCH($B8,PR!$A:$A,0),4)</f>
        <v>44</v>
      </c>
      <c r="G8" s="150">
        <f>INDEX(PR!$A$1:$F$422,MATCH($B8,PR!$A:$A,0),5)</f>
        <v>25</v>
      </c>
      <c r="H8" s="150">
        <f>INDEX(PR!$A$1:$F$422,MATCH($B8,PR!$A:$A,0),6)</f>
        <v>21</v>
      </c>
      <c r="I8" s="59">
        <f t="shared" ref="I8:I22" si="19">COUNTIF(D8:H8,"&lt;40")</f>
        <v>2</v>
      </c>
      <c r="J8" s="151">
        <f t="shared" ref="J8:J22" si="20">IF(AND(D8=0,E8=0,F8=0,G8=0),H8,IF(AND(D8=0,E8=0,F8=0),AVERAGE(G8:H8),IF(AND(E8=0,D8=0),AVERAGE(F8:H8),IF(D8=0,AVERAGE(E8:H8),AVERAGE(D8:H8)))))</f>
        <v>34.6</v>
      </c>
      <c r="K8" s="151">
        <f t="shared" ref="K8:K22" si="21">IF(AND(D8=0,E8=0,F8=0,G8=0),"",IF(AND(D8=0,E8=0,F8=0),H8-G8,IF(AND(D8=0,E8=0),(H8-AVERAGE(F8:G8)),IF(D8=0,(H8-AVERAGE(E8:G8)),(H8-AVERAGE(D8:G8))))))</f>
        <v>-17</v>
      </c>
      <c r="L8" s="20">
        <f>IF(AND(D8=0,E8=0,F8=0,G8=0),"",IF(AND(D8=0,E8=0,F8=0),K8/G8,IF(AND(D8=0,E8=0),(K8/AVERAGE(F8:G8)),IF(D8=0,(K8/AVERAGE(E8:G8)),(K8/AVERAGE(D8:G8))))))</f>
        <v>-0.44736842105263158</v>
      </c>
      <c r="M8" s="150">
        <f>INDEX(GR!$A$1:$F$346,MATCH($B8,GR!$A:$A,0),2)</f>
        <v>22</v>
      </c>
      <c r="N8" s="150">
        <f>INDEX(GR!$A$1:$F$346,MATCH($B8,GR!$A:$A,0),3)</f>
        <v>13</v>
      </c>
      <c r="O8" s="150">
        <f>INDEX(GR!$A$1:$F$346,MATCH($B8,GR!$A:$A,0),4)</f>
        <v>20</v>
      </c>
      <c r="P8" s="150">
        <f>INDEX(GR!$A$1:$F$346,MATCH($B8,GR!$A:$A,0),5)</f>
        <v>26</v>
      </c>
      <c r="Q8" s="150">
        <f>INDEX(GR!$A$1:$F$346,MATCH($B8,GR!$A:$A,0),6)</f>
        <v>15</v>
      </c>
      <c r="R8" s="21">
        <f t="shared" ref="R8:R22" si="22">COUNTIF(M8:Q8,"&lt;10")</f>
        <v>0</v>
      </c>
      <c r="S8" s="22">
        <f t="shared" ref="S8:S22" si="23">IF(AND(M8=0,N8=0,O8=0,P8=0),Q8,IF(AND(M8=0,N8=0,O8=0),AVERAGE(P8:Q8),IF(AND(N8=0,M8=0),AVERAGE(O8:Q8),IF(M8=0,AVERAGE(N8:Q8),AVERAGE(M8:Q8)))))</f>
        <v>19.2</v>
      </c>
      <c r="T8" s="22">
        <f t="shared" ref="T8:T22" si="24">IF(AND(M8=0,N8=0,O8=0,P8=0),"",IF(AND(M8=0,N8=0,O8=0),Q8-P8,IF(AND(M8=0,N8=0),(Q8-AVERAGE(O8:P8)),IF(M8=0,(Q8-AVERAGE(N8:P8)),(Q8-AVERAGE(M8:P8))))))</f>
        <v>-5.25</v>
      </c>
      <c r="U8" s="267">
        <f>IF(AND(M8=0,N8=0,O8=0,P8=0),"",IF(AND(M8=0,N8=0,O8=0),T8/P8,IF(AND(M8=0,N8=0),(T8/AVERAGE(O8:P8)),IF(M8=0,(T8/AVERAGE(N8:P8)),(T8/AVERAGE(M8:P8))))))</f>
        <v>-0.25925925925925924</v>
      </c>
      <c r="V8" s="23">
        <f>INDEX(AE!$A$1:$K$500,MATCH($B8,AE!$A:$A,0),7)</f>
        <v>7</v>
      </c>
      <c r="W8" s="24">
        <f>INDEX(AE!$A$1:$K$500,MATCH($B8,AE!$A:$A,0),8)</f>
        <v>5</v>
      </c>
      <c r="X8" s="24">
        <f>INDEX(AE!$A$1:$K$500,MATCH($B8,AE!$A:$A,0),9)</f>
        <v>3</v>
      </c>
      <c r="Y8" s="24">
        <f>INDEX(AE!$A$1:$K$500,MATCH($B8,AE!$A:$A,0),10)</f>
        <v>2</v>
      </c>
      <c r="Z8" s="25">
        <f>INDEX(AE!$A$1:$K$500,MATCH($B8,AE!$A:$A,0),11)</f>
        <v>3</v>
      </c>
      <c r="AA8" s="48">
        <f>COUNTIF(V8:Z8,"&lt;10")</f>
        <v>5</v>
      </c>
      <c r="AB8" s="22">
        <f t="shared" ref="AB8:AB19" si="25">IF(AND(V8=0,W8=0,X8=0,Y8=0),Z8,IF(AND(V8=0,W8=0,X8=0),AVERAGE(Y8:Z8),IF(AND(W8=0,V8=0),AVERAGE(X8:Z8),IF(V8=0,AVERAGE(W8:Z8),AVERAGE(V8:Z8)))))</f>
        <v>4</v>
      </c>
      <c r="AC8" s="22">
        <f t="shared" ref="AC8:AC19" si="26">IF(AND(V8=0,W8=0,X8=0,Y8=0),"",IF(AND(V8=0,W8=0,X8=0),Z8-Y8,IF(AND(V8=0,W8=0),(Z8-AVERAGE(X8:Y8)),IF(V8=0,(Z8-AVERAGE(W8:Y8)),(Z8-AVERAGE(V8:Y8))))))</f>
        <v>-1.25</v>
      </c>
      <c r="AD8" s="20">
        <f>IF(AND(V8=0,W8=0,X8=0,Y8=0),"",IF(AND(V8=0,W8=0,X8=0),AC8/Y8,IF(AND(V8=0,W8=0),(AC8/AVERAGE(X8:Y8)),IF(V8=0,(AC8/AVERAGE(W8:Y8)),(AC8/AVERAGE(V8:Y8))))))</f>
        <v>-0.29411764705882354</v>
      </c>
      <c r="AE8" s="23">
        <f>INDEX(AE!$A$1:$K$500,MATCH($B8,AE!$A:$A,0),2)</f>
        <v>48</v>
      </c>
      <c r="AF8" s="24">
        <f>INDEX(AE!$A$1:$K$500,MATCH($B8,AE!$A:$A,0),3)</f>
        <v>50</v>
      </c>
      <c r="AG8" s="24">
        <f>INDEX(AE!$A$1:$K$500,MATCH($B8,AE!$A:$A,0),4)</f>
        <v>39</v>
      </c>
      <c r="AH8" s="24">
        <f>INDEX(AE!$A$1:$K$500,MATCH($B8,AE!$A:$A,0),5)</f>
        <v>39</v>
      </c>
      <c r="AI8" s="25">
        <f>INDEX(AE!$A$1:$K$500,MATCH($B8,AE!$A:$A,0),6)</f>
        <v>48</v>
      </c>
      <c r="AJ8" s="27">
        <f t="shared" ref="AJ8:AJ19" si="27">IF(AND(AE8=0,AF8=0,AG8=0,AH8=0),AI8,IF(AND(AE8=0,AF8=0,AG8=0),AVERAGE(AH8:AI8),IF(AND(AF8=0,AE8=0),AVERAGE(AG8:AI8),IF(AE8=0,AVERAGE(AF8:AI8),AVERAGE(AE8:AI8)))))</f>
        <v>44.8</v>
      </c>
      <c r="AK8" s="22">
        <f t="shared" ref="AK8:AK19" si="28">IF(AND(AE8=0,AF8=0,AG8=0,AH8=0),"",IF(AND(AE8=0,AF8=0,AG8=0),AI8-AH8,IF(AND(AE8=0,AF8=0),(AI8-AVERAGE(AG8:AH8)),IF(AE8=0,(AI8-AVERAGE(AF8:AH8)),(AI8-AVERAGE(AE8:AH8))))))</f>
        <v>4</v>
      </c>
      <c r="AL8" s="31">
        <f>IF(AND(AE8=0,AF8=0,AG8=0,AH8=0),"",IF(AND(AE8=0,AF8=0,AG8=0),AK8/AH8,IF(AND(AE8=0,AF8=0),(AK8/AVERAGE(AG8:AH8)),IF(AE8=0,(AK8/AVERAGE(AF8:AH8)),(AK8/AVERAGE(AE8:AH8))))))</f>
        <v>9.0909090909090912E-2</v>
      </c>
      <c r="AM8" s="309">
        <f t="shared" ref="AM8:AM19" si="29">IF(AJ8=0,"",AB8/AJ8)</f>
        <v>8.9285714285714288E-2</v>
      </c>
      <c r="AN8" s="83">
        <f t="shared" ref="AN8:AN19" si="30">IF(AI8=0,"",Z8/AI8)</f>
        <v>6.25E-2</v>
      </c>
      <c r="AO8" s="33"/>
      <c r="AP8" s="33"/>
    </row>
    <row r="9" spans="1:42">
      <c r="A9" s="60" t="s">
        <v>524</v>
      </c>
      <c r="B9" s="88" t="s">
        <v>232</v>
      </c>
      <c r="C9" s="61" t="s">
        <v>32</v>
      </c>
      <c r="D9" s="153">
        <f>INDEX(PR!$A$1:$F$422,MATCH($B9,PR!$A:$A,0),2)</f>
        <v>0</v>
      </c>
      <c r="E9" s="154">
        <f>INDEX(PR!$A$1:$F$422,MATCH($B9,PR!$A:$A,0),3)</f>
        <v>0</v>
      </c>
      <c r="F9" s="154">
        <f>INDEX(PR!$A$1:$F$422,MATCH($B9,PR!$A:$A,0),4)</f>
        <v>8</v>
      </c>
      <c r="G9" s="154">
        <f>INDEX(PR!$A$1:$F$422,MATCH($B9,PR!$A:$A,0),5)</f>
        <v>5</v>
      </c>
      <c r="H9" s="154">
        <f>INDEX(PR!$A$1:$F$422,MATCH($B9,PR!$A:$A,0),6)</f>
        <v>5</v>
      </c>
      <c r="I9" s="62">
        <f t="shared" si="19"/>
        <v>5</v>
      </c>
      <c r="J9" s="155">
        <f t="shared" si="20"/>
        <v>6</v>
      </c>
      <c r="K9" s="155">
        <f t="shared" si="21"/>
        <v>-1.5</v>
      </c>
      <c r="L9" s="63">
        <f t="shared" ref="L9" si="31">IF(AND(D9=0,E9=0,F9=0,G9=0),"",IF(AND(D9=0,E9=0,F9=0),K9/G9,IF(AND(D9=0,E9=0),(K9/AVERAGE(F9:G9)),IF(D9=0,(K9/AVERAGE(E9:G9)),(K9/AVERAGE(D9:G9))))))</f>
        <v>-0.23076923076923078</v>
      </c>
      <c r="M9" s="154">
        <f>INDEX(GR!$A$1:$F$346,MATCH($B9,GR!$A:$A,0),2)</f>
        <v>0</v>
      </c>
      <c r="N9" s="154">
        <f>INDEX(GR!$A$1:$F$346,MATCH($B9,GR!$A:$A,0),3)</f>
        <v>0</v>
      </c>
      <c r="O9" s="154">
        <f>INDEX(GR!$A$1:$F$346,MATCH($B9,GR!$A:$A,0),4)</f>
        <v>0</v>
      </c>
      <c r="P9" s="154">
        <f>INDEX(GR!$A$1:$F$346,MATCH($B9,GR!$A:$A,0),5)</f>
        <v>4</v>
      </c>
      <c r="Q9" s="154">
        <f>INDEX(GR!$A$1:$F$346,MATCH($B9,GR!$A:$A,0),6)</f>
        <v>3</v>
      </c>
      <c r="R9" s="64">
        <f t="shared" si="22"/>
        <v>5</v>
      </c>
      <c r="S9" s="65">
        <f t="shared" si="23"/>
        <v>3.5</v>
      </c>
      <c r="T9" s="65">
        <f t="shared" si="24"/>
        <v>-1</v>
      </c>
      <c r="U9" s="63">
        <f t="shared" ref="U9" si="32">IF(AND(M9=0,N9=0,O9=0,P9=0),"",IF(AND(M9=0,N9=0,O9=0),T9/AVERAGE(Q9:R9),IF(AND(M9=0,N9=0),(T9/AVERAGE(O9:P9)),IF(M9=0,(T9/AVERAGE(N9:P9)),(T9/AVERAGE(M9:P9))))))</f>
        <v>-0.25</v>
      </c>
      <c r="V9" s="66">
        <f>INDEX(AE!$A$1:$K$500,MATCH($B9,AE!$A:$A,0),7)</f>
        <v>0</v>
      </c>
      <c r="W9" s="67">
        <f>INDEX(AE!$A$1:$K$500,MATCH($B9,AE!$A:$A,0),8)</f>
        <v>0</v>
      </c>
      <c r="X9" s="67">
        <f>INDEX(AE!$A$1:$K$500,MATCH($B9,AE!$A:$A,0),9)</f>
        <v>1</v>
      </c>
      <c r="Y9" s="67">
        <f>INDEX(AE!$A$1:$K$500,MATCH($B9,AE!$A:$A,0),10)</f>
        <v>1</v>
      </c>
      <c r="Z9" s="68">
        <f>INDEX(AE!$A$1:$K$500,MATCH($B9,AE!$A:$A,0),11)</f>
        <v>1</v>
      </c>
      <c r="AA9" s="67">
        <f t="shared" ref="AA9:AA19" si="33">COUNTIF(V9:Z9,"&lt;10")</f>
        <v>5</v>
      </c>
      <c r="AB9" s="65">
        <f t="shared" si="25"/>
        <v>1</v>
      </c>
      <c r="AC9" s="65">
        <f t="shared" si="26"/>
        <v>0</v>
      </c>
      <c r="AD9" s="63">
        <f t="shared" ref="AD9" si="34">IF(AND(V9=0,W9=0,X9=0,Y9=0),"",IF(AND(V9=0,W9=0,X9=0),AC9/AVERAGE(Z9:AA9),IF(AND(V9=0,W9=0),(AC9/AVERAGE(X9:Y9)),IF(V9=0,(AC9/AVERAGE(W9:Y9)),(AC9/AVERAGE(V9:Y9))))))</f>
        <v>0</v>
      </c>
      <c r="AE9" s="66">
        <f>INDEX(AE!$A$1:$K$500,MATCH($B9,AE!$A:$A,0),2)</f>
        <v>0</v>
      </c>
      <c r="AF9" s="67">
        <f>INDEX(AE!$A$1:$K$500,MATCH($B9,AE!$A:$A,0),3)</f>
        <v>0</v>
      </c>
      <c r="AG9" s="67">
        <f>INDEX(AE!$A$1:$K$500,MATCH($B9,AE!$A:$A,0),4)</f>
        <v>9</v>
      </c>
      <c r="AH9" s="67">
        <f>INDEX(AE!$A$1:$K$500,MATCH($B9,AE!$A:$A,0),5)</f>
        <v>7</v>
      </c>
      <c r="AI9" s="68">
        <f>INDEX(AE!$A$1:$K$500,MATCH($B9,AE!$A:$A,0),6)</f>
        <v>11</v>
      </c>
      <c r="AJ9" s="69">
        <f t="shared" si="27"/>
        <v>9</v>
      </c>
      <c r="AK9" s="65">
        <f t="shared" si="28"/>
        <v>3</v>
      </c>
      <c r="AL9" s="63">
        <f t="shared" ref="AL9:AL21" si="35">IF(AND(AE9=0,AF9=0,AG9=0,AH9=0),"",IF(AND(AE9=0,AF9=0,AG9=0),AK9/AH9,IF(AND(AE9=0,AF9=0),(AK9/AVERAGE(AG9:AH9)),IF(AE9=0,(AK9/AVERAGE(AF9:AH9)),(AK9/AVERAGE(AE9:AH9))))))</f>
        <v>0.375</v>
      </c>
      <c r="AM9" s="70">
        <f t="shared" si="29"/>
        <v>0.1111111111111111</v>
      </c>
      <c r="AN9" s="71">
        <f t="shared" si="30"/>
        <v>9.0909090909090912E-2</v>
      </c>
      <c r="AO9" s="160"/>
      <c r="AP9" s="160"/>
    </row>
    <row r="10" spans="1:42" s="80" customFormat="1">
      <c r="A10" s="51" t="s">
        <v>525</v>
      </c>
      <c r="B10" s="80" t="s">
        <v>526</v>
      </c>
      <c r="C10" s="161"/>
      <c r="D10" s="162">
        <f>SUM(D8:D9)</f>
        <v>40</v>
      </c>
      <c r="E10" s="163">
        <f t="shared" ref="E10:H10" si="36">SUM(E8:E9)</f>
        <v>43</v>
      </c>
      <c r="F10" s="163">
        <f t="shared" si="36"/>
        <v>52</v>
      </c>
      <c r="G10" s="163">
        <f t="shared" si="36"/>
        <v>30</v>
      </c>
      <c r="H10" s="164">
        <f t="shared" si="36"/>
        <v>26</v>
      </c>
      <c r="I10" s="283">
        <f t="shared" si="19"/>
        <v>2</v>
      </c>
      <c r="J10" s="165">
        <f t="shared" si="20"/>
        <v>38.200000000000003</v>
      </c>
      <c r="K10" s="165">
        <f t="shared" si="21"/>
        <v>-15.25</v>
      </c>
      <c r="L10" s="20">
        <f>IF(AND(D10=0,E10=0,F10=0,G10=0),"",IF(AND(D10=0,E10=0,F10=0),K10/G10,IF(AND(D10=0,E10=0),(K10/AVERAGE(F10:G10)),IF(D10=0,(K10/AVERAGE(E10:G10)),(K10/AVERAGE(D10:G10))))))</f>
        <v>-0.36969696969696969</v>
      </c>
      <c r="M10" s="162">
        <f>SUM(M8:M9)</f>
        <v>22</v>
      </c>
      <c r="N10" s="163">
        <f t="shared" ref="N10:Q10" si="37">SUM(N8:N9)</f>
        <v>13</v>
      </c>
      <c r="O10" s="163">
        <f t="shared" si="37"/>
        <v>20</v>
      </c>
      <c r="P10" s="163">
        <f t="shared" si="37"/>
        <v>30</v>
      </c>
      <c r="Q10" s="164">
        <f t="shared" si="37"/>
        <v>18</v>
      </c>
      <c r="R10" s="53">
        <f t="shared" si="22"/>
        <v>0</v>
      </c>
      <c r="S10" s="54">
        <f t="shared" si="23"/>
        <v>20.6</v>
      </c>
      <c r="T10" s="54">
        <f t="shared" si="24"/>
        <v>-3.25</v>
      </c>
      <c r="U10" s="267">
        <f>IF(AND(M10=0,N10=0,O10=0,P10=0),"",IF(AND(M10=0,N10=0,O10=0),T10/P10,IF(AND(M10=0,N10=0),(T10/AVERAGE(O10:P10)),IF(M10=0,(T10/AVERAGE(N10:P10)),(T10/AVERAGE(M10:P10))))))</f>
        <v>-0.15294117647058825</v>
      </c>
      <c r="V10" s="74">
        <f>SUM(V8:V9)</f>
        <v>7</v>
      </c>
      <c r="W10" s="55">
        <f>SUM(W8:W9)</f>
        <v>5</v>
      </c>
      <c r="X10" s="55">
        <f t="shared" ref="X10:Y10" si="38">SUM(X8:X9)</f>
        <v>4</v>
      </c>
      <c r="Y10" s="55">
        <f t="shared" si="38"/>
        <v>3</v>
      </c>
      <c r="Z10" s="75">
        <f>SUM(Z8:Z9)</f>
        <v>4</v>
      </c>
      <c r="AA10" s="166">
        <f t="shared" si="33"/>
        <v>5</v>
      </c>
      <c r="AB10" s="54">
        <f t="shared" si="25"/>
        <v>4.5999999999999996</v>
      </c>
      <c r="AC10" s="54">
        <f t="shared" si="26"/>
        <v>-0.75</v>
      </c>
      <c r="AD10" s="20">
        <f>IF(AND(V10=0,W10=0,X10=0,Y10=0),"",IF(AND(V10=0,W10=0,X10=0),AC10/Y10,IF(AND(V10=0,W10=0),(AC10/AVERAGE(X10:Y10)),IF(V10=0,(AC10/AVERAGE(W10:Y10)),(AC10/AVERAGE(V10:Y10))))))</f>
        <v>-0.15789473684210525</v>
      </c>
      <c r="AE10" s="23">
        <f>SUM(AE8:AE9)</f>
        <v>48</v>
      </c>
      <c r="AF10" s="24">
        <f>SUM(AF8:AF9)</f>
        <v>50</v>
      </c>
      <c r="AG10" s="24">
        <f t="shared" ref="AG10:AI10" si="39">SUM(AG8:AG9)</f>
        <v>48</v>
      </c>
      <c r="AH10" s="24">
        <f t="shared" si="39"/>
        <v>46</v>
      </c>
      <c r="AI10" s="24">
        <f t="shared" si="39"/>
        <v>59</v>
      </c>
      <c r="AJ10" s="56">
        <f t="shared" si="27"/>
        <v>50.2</v>
      </c>
      <c r="AK10" s="54">
        <f t="shared" si="28"/>
        <v>11</v>
      </c>
      <c r="AL10" s="31">
        <f t="shared" si="35"/>
        <v>0.22916666666666666</v>
      </c>
      <c r="AM10" s="310">
        <f t="shared" si="29"/>
        <v>9.1633466135458155E-2</v>
      </c>
      <c r="AN10" s="167">
        <f t="shared" si="30"/>
        <v>6.7796610169491525E-2</v>
      </c>
      <c r="AO10" s="94">
        <v>3.32</v>
      </c>
      <c r="AP10" s="89">
        <v>2.2000000000000002</v>
      </c>
    </row>
    <row r="11" spans="1:42" s="80" customFormat="1">
      <c r="A11" s="51"/>
      <c r="C11" s="161"/>
      <c r="D11" s="162"/>
      <c r="E11" s="163"/>
      <c r="F11" s="163"/>
      <c r="G11" s="163"/>
      <c r="H11" s="163"/>
      <c r="I11" s="52"/>
      <c r="J11" s="165"/>
      <c r="K11" s="165"/>
      <c r="L11" s="31"/>
      <c r="M11" s="163"/>
      <c r="N11" s="163"/>
      <c r="O11" s="163"/>
      <c r="P11" s="163"/>
      <c r="Q11" s="163"/>
      <c r="R11" s="53"/>
      <c r="S11" s="54"/>
      <c r="T11" s="54"/>
      <c r="U11" s="31"/>
      <c r="V11" s="74"/>
      <c r="W11" s="55"/>
      <c r="X11" s="55"/>
      <c r="Y11" s="55"/>
      <c r="Z11" s="75"/>
      <c r="AA11" s="55"/>
      <c r="AB11" s="54"/>
      <c r="AC11" s="54"/>
      <c r="AD11" s="31"/>
      <c r="AE11" s="23"/>
      <c r="AF11" s="24"/>
      <c r="AG11" s="24"/>
      <c r="AH11" s="24"/>
      <c r="AI11" s="24"/>
      <c r="AJ11" s="56"/>
      <c r="AK11" s="54"/>
      <c r="AL11" s="31"/>
      <c r="AM11" s="57"/>
      <c r="AN11" s="58"/>
      <c r="AO11" s="86"/>
      <c r="AP11" s="86"/>
    </row>
    <row r="12" spans="1:42">
      <c r="A12" s="18" t="s">
        <v>527</v>
      </c>
      <c r="B12" s="115" t="s">
        <v>270</v>
      </c>
      <c r="D12" s="149">
        <f>INDEX(PR!$A$1:$F$422,MATCH($B12,PR!$A:$A,0),2)</f>
        <v>215</v>
      </c>
      <c r="E12" s="150">
        <f>INDEX(PR!$A$1:$F$422,MATCH($B12,PR!$A:$A,0),3)</f>
        <v>208</v>
      </c>
      <c r="F12" s="150">
        <f>INDEX(PR!$A$1:$F$422,MATCH($B12,PR!$A:$A,0),4)</f>
        <v>156</v>
      </c>
      <c r="G12" s="150">
        <f>INDEX(PR!$A$1:$F$422,MATCH($B12,PR!$A:$A,0),5)</f>
        <v>114</v>
      </c>
      <c r="H12" s="150">
        <f>INDEX(PR!$A$1:$F$422,MATCH($B12,PR!$A:$A,0),6)</f>
        <v>112</v>
      </c>
      <c r="I12" s="19">
        <f t="shared" si="19"/>
        <v>0</v>
      </c>
      <c r="J12" s="151">
        <f t="shared" si="20"/>
        <v>161</v>
      </c>
      <c r="K12" s="151">
        <f t="shared" si="21"/>
        <v>-61.25</v>
      </c>
      <c r="L12" s="20">
        <f>IF(AND(D12=0,E12=0,F12=0,G12=0),"",IF(AND(D12=0,E12=0,F12=0),K12/G12,IF(AND(D12=0,E12=0),(K12/AVERAGE(F12:G12)),IF(D12=0,(K12/AVERAGE(E12:G12)),(K12/AVERAGE(D12:G12))))))</f>
        <v>-0.35353535353535354</v>
      </c>
      <c r="M12" s="150">
        <f>INDEX(GR!$A$1:$F$346,MATCH($B12,GR!$A:$A,0),2)</f>
        <v>75</v>
      </c>
      <c r="N12" s="150">
        <f>INDEX(GR!$A$1:$F$346,MATCH($B12,GR!$A:$A,0),3)</f>
        <v>57</v>
      </c>
      <c r="O12" s="150">
        <f>INDEX(GR!$A$1:$F$346,MATCH($B12,GR!$A:$A,0),4)</f>
        <v>68</v>
      </c>
      <c r="P12" s="150">
        <f>INDEX(GR!$A$1:$F$346,MATCH($B12,GR!$A:$A,0),5)</f>
        <v>55</v>
      </c>
      <c r="Q12" s="150">
        <f>INDEX(GR!$A$1:$F$346,MATCH($B12,GR!$A:$A,0),6)</f>
        <v>38</v>
      </c>
      <c r="R12" s="21">
        <f t="shared" si="22"/>
        <v>0</v>
      </c>
      <c r="S12" s="22">
        <f t="shared" si="23"/>
        <v>58.6</v>
      </c>
      <c r="T12" s="22">
        <f t="shared" si="24"/>
        <v>-25.75</v>
      </c>
      <c r="U12" s="20">
        <f>IF(AND(M12=0,N12=0,O12=0,P12=0),"",IF(AND(M12=0,N12=0,O12=0),T12/P12,IF(AND(M12=0,N12=0),(T12/AVERAGE(O12:P12)),IF(M12=0,(T12/AVERAGE(N12:P12)),(T12/AVERAGE(M12:P12))))))</f>
        <v>-0.40392156862745099</v>
      </c>
      <c r="V12" s="23">
        <f>INDEX(AE!$A$1:$K$500,MATCH($B12,AE!$A:$A,0),7)</f>
        <v>41</v>
      </c>
      <c r="W12" s="24">
        <f>INDEX(AE!$A$1:$K$500,MATCH($B12,AE!$A:$A,0),8)</f>
        <v>49</v>
      </c>
      <c r="X12" s="24">
        <f>INDEX(AE!$A$1:$K$500,MATCH($B12,AE!$A:$A,0),9)</f>
        <v>29</v>
      </c>
      <c r="Y12" s="24">
        <f>INDEX(AE!$A$1:$K$500,MATCH($B12,AE!$A:$A,0),10)</f>
        <v>31</v>
      </c>
      <c r="Z12" s="25">
        <f>INDEX(AE!$A$1:$K$500,MATCH($B12,AE!$A:$A,0),11)</f>
        <v>37</v>
      </c>
      <c r="AA12" s="24">
        <f t="shared" si="33"/>
        <v>0</v>
      </c>
      <c r="AB12" s="22">
        <f t="shared" si="25"/>
        <v>37.4</v>
      </c>
      <c r="AC12" s="22">
        <f t="shared" si="26"/>
        <v>-0.5</v>
      </c>
      <c r="AD12" s="20">
        <f>IF(AND(V12=0,W12=0,X12=0,Y12=0),"",IF(AND(V12=0,W12=0,X12=0),AC12/Y12,IF(AND(V12=0,W12=0),(AC12/AVERAGE(X12:Y12)),IF(V12=0,(AC12/AVERAGE(W12:Y12)),(AC12/AVERAGE(V12:Y12))))))</f>
        <v>-1.3333333333333334E-2</v>
      </c>
      <c r="AE12" s="23">
        <f>INDEX(AE!$A$1:$K$500,MATCH($B12,AE!$A:$A,0),2)</f>
        <v>199</v>
      </c>
      <c r="AF12" s="24">
        <f>INDEX(AE!$A$1:$K$500,MATCH($B12,AE!$A:$A,0),3)</f>
        <v>232</v>
      </c>
      <c r="AG12" s="24">
        <f>INDEX(AE!$A$1:$K$500,MATCH($B12,AE!$A:$A,0),4)</f>
        <v>166</v>
      </c>
      <c r="AH12" s="24">
        <f>INDEX(AE!$A$1:$K$500,MATCH($B12,AE!$A:$A,0),5)</f>
        <v>231</v>
      </c>
      <c r="AI12" s="25">
        <f>INDEX(AE!$A$1:$K$500,MATCH($B12,AE!$A:$A,0),6)</f>
        <v>270</v>
      </c>
      <c r="AJ12" s="27">
        <f t="shared" si="27"/>
        <v>219.6</v>
      </c>
      <c r="AK12" s="22">
        <f t="shared" si="28"/>
        <v>63</v>
      </c>
      <c r="AL12" s="31">
        <f t="shared" si="35"/>
        <v>0.30434782608695654</v>
      </c>
      <c r="AM12" s="286">
        <f t="shared" si="29"/>
        <v>0.17030965391621128</v>
      </c>
      <c r="AN12" s="29">
        <f t="shared" si="30"/>
        <v>0.13703703703703704</v>
      </c>
    </row>
    <row r="13" spans="1:42">
      <c r="A13" s="18" t="s">
        <v>528</v>
      </c>
      <c r="B13" s="115" t="s">
        <v>271</v>
      </c>
      <c r="C13" s="7" t="s">
        <v>32</v>
      </c>
      <c r="D13" s="149">
        <f>INDEX(PR!$A$1:$F$422,MATCH($B13,PR!$A:$A,0),2)</f>
        <v>1</v>
      </c>
      <c r="E13" s="150">
        <f>INDEX(PR!$A$1:$F$422,MATCH($B13,PR!$A:$A,0),3)</f>
        <v>2</v>
      </c>
      <c r="F13" s="150">
        <f>INDEX(PR!$A$1:$F$422,MATCH($B13,PR!$A:$A,0),4)</f>
        <v>10</v>
      </c>
      <c r="G13" s="150">
        <f>INDEX(PR!$A$1:$F$422,MATCH($B13,PR!$A:$A,0),5)</f>
        <v>7</v>
      </c>
      <c r="H13" s="150">
        <f>INDEX(PR!$A$1:$F$422,MATCH($B13,PR!$A:$A,0),6)</f>
        <v>6</v>
      </c>
      <c r="I13" s="284">
        <f>COUNTIF(D13:H13,"&lt;40")</f>
        <v>5</v>
      </c>
      <c r="J13" s="151">
        <f t="shared" si="20"/>
        <v>5.2</v>
      </c>
      <c r="K13" s="151">
        <f t="shared" si="21"/>
        <v>1</v>
      </c>
      <c r="L13" s="31">
        <f t="shared" ref="L13:L16" si="40">IF(AND(D13=0,E13=0,F13=0,G13=0),"",IF(AND(D13=0,E13=0,F13=0),K13/G13,IF(AND(D13=0,E13=0),(K13/AVERAGE(F13:G13)),IF(D13=0,(K13/AVERAGE(E13:G13)),(K13/AVERAGE(D13:G13))))))</f>
        <v>0.2</v>
      </c>
      <c r="M13" s="150">
        <f>INDEX(GR!$A$1:$F$346,MATCH($B13,GR!$A:$A,0),2)</f>
        <v>1</v>
      </c>
      <c r="N13" s="150">
        <f>INDEX(GR!$A$1:$F$346,MATCH($B13,GR!$A:$A,0),3)</f>
        <v>2</v>
      </c>
      <c r="O13" s="150">
        <f>INDEX(GR!$A$1:$F$346,MATCH($B13,GR!$A:$A,0),4)</f>
        <v>1</v>
      </c>
      <c r="P13" s="150">
        <f>INDEX(GR!$A$1:$F$346,MATCH($B13,GR!$A:$A,0),5)</f>
        <v>3</v>
      </c>
      <c r="Q13" s="150">
        <f>INDEX(GR!$A$1:$F$346,MATCH($B13,GR!$A:$A,0),6)</f>
        <v>1</v>
      </c>
      <c r="R13" s="273">
        <f t="shared" si="22"/>
        <v>5</v>
      </c>
      <c r="S13" s="22">
        <f t="shared" si="23"/>
        <v>1.6</v>
      </c>
      <c r="T13" s="22">
        <f t="shared" si="24"/>
        <v>-0.75</v>
      </c>
      <c r="U13" s="267">
        <f>IF(AND(M13=0,N13=0,O13=0,P13=0),"",IF(AND(M13=0,N13=0,O13=0),T13/P13,IF(AND(M13=0,N13=0),(T13/AVERAGE(O13:P13)),IF(M13=0,(T13/AVERAGE(N13:P13)),(T13/AVERAGE(M13:P13))))))</f>
        <v>-0.42857142857142855</v>
      </c>
      <c r="V13" s="23">
        <f>INDEX(AE!$A$1:$K$500,MATCH($B13,AE!$A:$A,0),7)</f>
        <v>0</v>
      </c>
      <c r="W13" s="24">
        <f>INDEX(AE!$A$1:$K$500,MATCH($B13,AE!$A:$A,0),8)</f>
        <v>0</v>
      </c>
      <c r="X13" s="24">
        <f>INDEX(AE!$A$1:$K$500,MATCH($B13,AE!$A:$A,0),9)</f>
        <v>2</v>
      </c>
      <c r="Y13" s="24">
        <f>INDEX(AE!$A$1:$K$500,MATCH($B13,AE!$A:$A,0),10)</f>
        <v>2</v>
      </c>
      <c r="Z13" s="25">
        <f>INDEX(AE!$A$1:$K$500,MATCH($B13,AE!$A:$A,0),11)</f>
        <v>2</v>
      </c>
      <c r="AA13" s="278">
        <f t="shared" si="33"/>
        <v>5</v>
      </c>
      <c r="AB13" s="22">
        <f t="shared" si="25"/>
        <v>2</v>
      </c>
      <c r="AC13" s="22">
        <f t="shared" si="26"/>
        <v>0</v>
      </c>
      <c r="AD13" s="31">
        <f>IF(AND(V13=0,W13=0,X13=0,Y13=0),"",IF(AND(V13=0,W13=0,X13=0),AC13/Y13,IF(AND(V13=0,W13=0),(AC13/AVERAGE(X13:Y13)),IF(V13=0,(AC13/AVERAGE(W13:Y13)),(AC13/AVERAGE(V13:Y13))))))</f>
        <v>0</v>
      </c>
      <c r="AE13" s="23">
        <f>INDEX(AE!$A$1:$K$500,MATCH($B13,AE!$A:$A,0),2)</f>
        <v>0</v>
      </c>
      <c r="AF13" s="24">
        <f>INDEX(AE!$A$1:$K$500,MATCH($B13,AE!$A:$A,0),3)</f>
        <v>0</v>
      </c>
      <c r="AG13" s="24">
        <f>INDEX(AE!$A$1:$K$500,MATCH($B13,AE!$A:$A,0),4)</f>
        <v>25</v>
      </c>
      <c r="AH13" s="24">
        <f>INDEX(AE!$A$1:$K$500,MATCH($B13,AE!$A:$A,0),5)</f>
        <v>20</v>
      </c>
      <c r="AI13" s="25">
        <f>INDEX(AE!$A$1:$K$500,MATCH($B13,AE!$A:$A,0),6)</f>
        <v>32</v>
      </c>
      <c r="AJ13" s="27">
        <f t="shared" si="27"/>
        <v>25.666666666666668</v>
      </c>
      <c r="AK13" s="22">
        <f t="shared" si="28"/>
        <v>9.5</v>
      </c>
      <c r="AL13" s="31">
        <f t="shared" si="35"/>
        <v>0.42222222222222222</v>
      </c>
      <c r="AM13" s="311">
        <f t="shared" si="29"/>
        <v>7.792207792207792E-2</v>
      </c>
      <c r="AN13" s="312">
        <f t="shared" si="30"/>
        <v>6.25E-2</v>
      </c>
    </row>
    <row r="14" spans="1:42">
      <c r="A14" s="60" t="s">
        <v>529</v>
      </c>
      <c r="B14" s="88" t="s">
        <v>272</v>
      </c>
      <c r="C14" s="61" t="s">
        <v>32</v>
      </c>
      <c r="D14" s="153">
        <f>INDEX(PR!$A$1:$F$422,MATCH($B14,PR!$A:$A,0),2)</f>
        <v>0</v>
      </c>
      <c r="E14" s="154">
        <f>INDEX(PR!$A$1:$F$422,MATCH($B14,PR!$A:$A,0),3)</f>
        <v>2</v>
      </c>
      <c r="F14" s="154">
        <f>INDEX(PR!$A$1:$F$422,MATCH($B14,PR!$A:$A,0),4)</f>
        <v>5</v>
      </c>
      <c r="G14" s="154">
        <f>INDEX(PR!$A$1:$F$422,MATCH($B14,PR!$A:$A,0),5)</f>
        <v>5</v>
      </c>
      <c r="H14" s="154">
        <f>INDEX(PR!$A$1:$F$422,MATCH($B14,PR!$A:$A,0),6)</f>
        <v>12</v>
      </c>
      <c r="I14" s="62">
        <f>COUNTIF(D14:H14,"&lt;40")</f>
        <v>5</v>
      </c>
      <c r="J14" s="155">
        <f t="shared" si="20"/>
        <v>6</v>
      </c>
      <c r="K14" s="155">
        <f t="shared" si="21"/>
        <v>8</v>
      </c>
      <c r="L14" s="63">
        <f t="shared" si="40"/>
        <v>2</v>
      </c>
      <c r="M14" s="154">
        <f>INDEX(GR!$A$1:$F$346,MATCH($B14,GR!$A:$A,0),2)</f>
        <v>0</v>
      </c>
      <c r="N14" s="154">
        <f>INDEX(GR!$A$1:$F$346,MATCH($B14,GR!$A:$A,0),3)</f>
        <v>0</v>
      </c>
      <c r="O14" s="154">
        <f>INDEX(GR!$A$1:$F$346,MATCH($B14,GR!$A:$A,0),4)</f>
        <v>0</v>
      </c>
      <c r="P14" s="154">
        <f>INDEX(GR!$A$1:$F$346,MATCH($B14,GR!$A:$A,0),5)</f>
        <v>3</v>
      </c>
      <c r="Q14" s="154">
        <f>INDEX(GR!$A$1:$F$346,MATCH($B14,GR!$A:$A,0),6)</f>
        <v>1</v>
      </c>
      <c r="R14" s="64">
        <f t="shared" si="22"/>
        <v>5</v>
      </c>
      <c r="S14" s="65">
        <f t="shared" si="23"/>
        <v>2</v>
      </c>
      <c r="T14" s="65">
        <f t="shared" si="24"/>
        <v>-2</v>
      </c>
      <c r="U14" s="63">
        <f t="shared" ref="U14:U16" si="41">IF(AND(M14=0,N14=0,O14=0,P14=0),"",IF(AND(M14=0,N14=0,O14=0),T14/AVERAGE(Q14:R14),IF(AND(M14=0,N14=0),(T14/AVERAGE(O14:P14)),IF(M14=0,(T14/AVERAGE(N14:P14)),(T14/AVERAGE(M14:P14))))))</f>
        <v>-0.66666666666666663</v>
      </c>
      <c r="V14" s="66">
        <f>INDEX(AE!$A$1:$K$500,MATCH($B14,AE!$A:$A,0),7)</f>
        <v>0</v>
      </c>
      <c r="W14" s="67">
        <f>INDEX(AE!$A$1:$K$500,MATCH($B14,AE!$A:$A,0),8)</f>
        <v>0</v>
      </c>
      <c r="X14" s="67">
        <f>INDEX(AE!$A$1:$K$500,MATCH($B14,AE!$A:$A,0),9)</f>
        <v>1</v>
      </c>
      <c r="Y14" s="67">
        <f>INDEX(AE!$A$1:$K$500,MATCH($B14,AE!$A:$A,0),10)</f>
        <v>0</v>
      </c>
      <c r="Z14" s="68">
        <f>INDEX(AE!$A$1:$K$500,MATCH($B14,AE!$A:$A,0),11)</f>
        <v>2</v>
      </c>
      <c r="AA14" s="67"/>
      <c r="AB14" s="65"/>
      <c r="AC14" s="65"/>
      <c r="AD14" s="63"/>
      <c r="AE14" s="66">
        <f>INDEX(AE!$A$1:$K$500,MATCH($B14,AE!$A:$A,0),2)</f>
        <v>0</v>
      </c>
      <c r="AF14" s="67">
        <f>INDEX(AE!$A$1:$K$500,MATCH($B14,AE!$A:$A,0),3)</f>
        <v>0</v>
      </c>
      <c r="AG14" s="67">
        <f>INDEX(AE!$A$1:$K$500,MATCH($B14,AE!$A:$A,0),4)</f>
        <v>11</v>
      </c>
      <c r="AH14" s="67">
        <f>INDEX(AE!$A$1:$K$500,MATCH($B14,AE!$A:$A,0),5)</f>
        <v>12</v>
      </c>
      <c r="AI14" s="68">
        <f>INDEX(AE!$A$1:$K$500,MATCH($B14,AE!$A:$A,0),6)</f>
        <v>20</v>
      </c>
      <c r="AJ14" s="69">
        <f t="shared" si="27"/>
        <v>14.333333333333334</v>
      </c>
      <c r="AK14" s="65">
        <f t="shared" si="28"/>
        <v>8.5</v>
      </c>
      <c r="AL14" s="63">
        <f t="shared" si="35"/>
        <v>0.73913043478260865</v>
      </c>
      <c r="AM14" s="70">
        <f t="shared" si="29"/>
        <v>0</v>
      </c>
      <c r="AN14" s="71">
        <f t="shared" si="30"/>
        <v>0.1</v>
      </c>
    </row>
    <row r="15" spans="1:42">
      <c r="A15" s="60" t="s">
        <v>530</v>
      </c>
      <c r="B15" s="88" t="s">
        <v>273</v>
      </c>
      <c r="C15" s="61" t="s">
        <v>32</v>
      </c>
      <c r="D15" s="153">
        <f>INDEX(PR!$A$1:$F$422,MATCH($B15,PR!$A:$A,0),2)</f>
        <v>0</v>
      </c>
      <c r="E15" s="154">
        <f>INDEX(PR!$A$1:$F$422,MATCH($B15,PR!$A:$A,0),3)</f>
        <v>0</v>
      </c>
      <c r="F15" s="154">
        <f>INDEX(PR!$A$1:$F$422,MATCH($B15,PR!$A:$A,0),4)</f>
        <v>3</v>
      </c>
      <c r="G15" s="154">
        <f>INDEX(PR!$A$1:$F$422,MATCH($B15,PR!$A:$A,0),5)</f>
        <v>2</v>
      </c>
      <c r="H15" s="154">
        <f>INDEX(PR!$A$1:$F$422,MATCH($B15,PR!$A:$A,0),6)</f>
        <v>1</v>
      </c>
      <c r="I15" s="62">
        <f t="shared" si="19"/>
        <v>5</v>
      </c>
      <c r="J15" s="155">
        <f t="shared" si="20"/>
        <v>2</v>
      </c>
      <c r="K15" s="155">
        <f t="shared" si="21"/>
        <v>-1.5</v>
      </c>
      <c r="L15" s="63">
        <f t="shared" si="40"/>
        <v>-0.6</v>
      </c>
      <c r="M15" s="154">
        <f>INDEX(GR!$A$1:$F$346,MATCH($B15,GR!$A:$A,0),2)</f>
        <v>0</v>
      </c>
      <c r="N15" s="154">
        <f>INDEX(GR!$A$1:$F$346,MATCH($B15,GR!$A:$A,0),3)</f>
        <v>0</v>
      </c>
      <c r="O15" s="154">
        <f>INDEX(GR!$A$1:$F$346,MATCH($B15,GR!$A:$A,0),4)</f>
        <v>0</v>
      </c>
      <c r="P15" s="154">
        <f>INDEX(GR!$A$1:$F$346,MATCH($B15,GR!$A:$A,0),5)</f>
        <v>4</v>
      </c>
      <c r="Q15" s="154">
        <f>INDEX(GR!$A$1:$F$346,MATCH($B15,GR!$A:$A,0),6)</f>
        <v>1</v>
      </c>
      <c r="R15" s="64">
        <f t="shared" si="22"/>
        <v>5</v>
      </c>
      <c r="S15" s="65">
        <f t="shared" si="23"/>
        <v>2.5</v>
      </c>
      <c r="T15" s="65">
        <f t="shared" si="24"/>
        <v>-3</v>
      </c>
      <c r="U15" s="63">
        <f t="shared" si="41"/>
        <v>-1</v>
      </c>
      <c r="V15" s="66">
        <f>INDEX(AE!$A$1:$K$500,MATCH($B15,AE!$A:$A,0),7)</f>
        <v>0</v>
      </c>
      <c r="W15" s="67">
        <f>INDEX(AE!$A$1:$K$500,MATCH($B15,AE!$A:$A,0),8)</f>
        <v>0</v>
      </c>
      <c r="X15" s="67">
        <f>INDEX(AE!$A$1:$K$500,MATCH($B15,AE!$A:$A,0),9)</f>
        <v>1</v>
      </c>
      <c r="Y15" s="67">
        <f>INDEX(AE!$A$1:$K$500,MATCH($B15,AE!$A:$A,0),10)</f>
        <v>1</v>
      </c>
      <c r="Z15" s="68">
        <f>INDEX(AE!$A$1:$K$500,MATCH($B15,AE!$A:$A,0),11)</f>
        <v>1</v>
      </c>
      <c r="AA15" s="67">
        <f t="shared" si="33"/>
        <v>5</v>
      </c>
      <c r="AB15" s="65">
        <f t="shared" si="25"/>
        <v>1</v>
      </c>
      <c r="AC15" s="65">
        <f t="shared" si="26"/>
        <v>0</v>
      </c>
      <c r="AD15" s="63">
        <f>IF(AND(V15=0,W15=0,X15=0,Y15=0),"",IF(AND(V15=0,W15=0,X15=0),AC15/Y15,IF(AND(V15=0,W15=0),(AC15/AVERAGE(X15:Y15)),IF(V15=0,(AC15/AVERAGE(W15:Y15)),(AC15/AVERAGE(V15:Y15))))))</f>
        <v>0</v>
      </c>
      <c r="AE15" s="66">
        <f>INDEX(AE!$A$1:$K$500,MATCH($B15,AE!$A:$A,0),2)</f>
        <v>0</v>
      </c>
      <c r="AF15" s="67">
        <f>INDEX(AE!$A$1:$K$500,MATCH($B15,AE!$A:$A,0),3)</f>
        <v>0</v>
      </c>
      <c r="AG15" s="67">
        <f>INDEX(AE!$A$1:$K$500,MATCH($B15,AE!$A:$A,0),4)</f>
        <v>7</v>
      </c>
      <c r="AH15" s="67">
        <f>INDEX(AE!$A$1:$K$500,MATCH($B15,AE!$A:$A,0),5)</f>
        <v>12</v>
      </c>
      <c r="AI15" s="68">
        <f>INDEX(AE!$A$1:$K$500,MATCH($B15,AE!$A:$A,0),6)</f>
        <v>23</v>
      </c>
      <c r="AJ15" s="69">
        <f t="shared" si="27"/>
        <v>14</v>
      </c>
      <c r="AK15" s="65">
        <f t="shared" si="28"/>
        <v>13.5</v>
      </c>
      <c r="AL15" s="63">
        <f t="shared" si="35"/>
        <v>1.4210526315789473</v>
      </c>
      <c r="AM15" s="70">
        <f t="shared" si="29"/>
        <v>7.1428571428571425E-2</v>
      </c>
      <c r="AN15" s="71">
        <f t="shared" si="30"/>
        <v>4.3478260869565216E-2</v>
      </c>
    </row>
    <row r="16" spans="1:42" s="5" customFormat="1">
      <c r="A16" s="60" t="s">
        <v>531</v>
      </c>
      <c r="B16" s="60" t="s">
        <v>301</v>
      </c>
      <c r="C16" s="61" t="s">
        <v>32</v>
      </c>
      <c r="D16" s="153">
        <f>INDEX(PR!$A$1:$F$422,MATCH($B16,PR!$A:$A,0),2)</f>
        <v>0</v>
      </c>
      <c r="E16" s="154">
        <f>INDEX(PR!$A$1:$F$422,MATCH($B16,PR!$A:$A,0),3)</f>
        <v>0</v>
      </c>
      <c r="F16" s="154">
        <f>INDEX(PR!$A$1:$F$422,MATCH($B16,PR!$A:$A,0),4)</f>
        <v>14</v>
      </c>
      <c r="G16" s="154">
        <f>INDEX(PR!$A$1:$F$422,MATCH($B16,PR!$A:$A,0),5)</f>
        <v>53</v>
      </c>
      <c r="H16" s="154">
        <f>INDEX(PR!$A$1:$F$422,MATCH($B16,PR!$A:$A,0),6)</f>
        <v>81</v>
      </c>
      <c r="I16" s="62">
        <f t="shared" si="19"/>
        <v>3</v>
      </c>
      <c r="J16" s="155">
        <f t="shared" si="20"/>
        <v>49.333333333333336</v>
      </c>
      <c r="K16" s="155">
        <f t="shared" si="21"/>
        <v>47.5</v>
      </c>
      <c r="L16" s="63">
        <f t="shared" si="40"/>
        <v>1.4179104477611941</v>
      </c>
      <c r="M16" s="154">
        <f>INDEX(GR!$A$1:$F$346,MATCH($B16,GR!$A:$A,0),2)</f>
        <v>0</v>
      </c>
      <c r="N16" s="154">
        <f>INDEX(GR!$A$1:$F$346,MATCH($B16,GR!$A:$A,0),3)</f>
        <v>0</v>
      </c>
      <c r="O16" s="154">
        <f>INDEX(GR!$A$1:$F$346,MATCH($B16,GR!$A:$A,0),4)</f>
        <v>0</v>
      </c>
      <c r="P16" s="154">
        <f>INDEX(GR!$A$1:$F$346,MATCH($B16,GR!$A:$A,0),5)</f>
        <v>0</v>
      </c>
      <c r="Q16" s="154">
        <f>INDEX(GR!$A$1:$F$346,MATCH($B16,GR!$A:$A,0),6)</f>
        <v>4</v>
      </c>
      <c r="R16" s="64">
        <f t="shared" si="22"/>
        <v>5</v>
      </c>
      <c r="S16" s="65">
        <f t="shared" si="23"/>
        <v>4</v>
      </c>
      <c r="T16" s="65" t="str">
        <f t="shared" si="24"/>
        <v/>
      </c>
      <c r="U16" s="63" t="str">
        <f t="shared" si="41"/>
        <v/>
      </c>
      <c r="V16" s="66">
        <f>INDEX(AE!$A$1:$K$500,MATCH($B16,AE!$A:$A,0),7)</f>
        <v>0</v>
      </c>
      <c r="W16" s="67">
        <f>INDEX(AE!$A$1:$K$500,MATCH($B16,AE!$A:$A,0),8)</f>
        <v>0</v>
      </c>
      <c r="X16" s="67">
        <f>INDEX(AE!$A$1:$K$500,MATCH($B16,AE!$A:$A,0),9)</f>
        <v>13</v>
      </c>
      <c r="Y16" s="67">
        <f>INDEX(AE!$A$1:$K$500,MATCH($B16,AE!$A:$A,0),10)</f>
        <v>27</v>
      </c>
      <c r="Z16" s="68">
        <f>INDEX(AE!$A$1:$K$500,MATCH($B16,AE!$A:$A,0),11)</f>
        <v>23</v>
      </c>
      <c r="AA16" s="67">
        <f t="shared" si="33"/>
        <v>2</v>
      </c>
      <c r="AB16" s="65">
        <f t="shared" si="25"/>
        <v>21</v>
      </c>
      <c r="AC16" s="65">
        <f t="shared" si="26"/>
        <v>3</v>
      </c>
      <c r="AD16" s="63">
        <f>IF(AND(V16=0,W16=0,X16=0,Y16=0),"",IF(AND(V16=0,W16=0,X16=0),AC16/Y16,IF(AND(V16=0,W16=0),(AC16/AVERAGE(X16:Y16)),IF(V16=0,(AC16/AVERAGE(W16:Y16)),(AC16/AVERAGE(V16:Y16))))))</f>
        <v>0.15</v>
      </c>
      <c r="AE16" s="66">
        <f>INDEX(AE!$A$1:$K$500,MATCH($B16,AE!$A:$A,0),2)</f>
        <v>0</v>
      </c>
      <c r="AF16" s="67">
        <f>INDEX(AE!$A$1:$K$500,MATCH($B16,AE!$A:$A,0),3)</f>
        <v>0</v>
      </c>
      <c r="AG16" s="67">
        <f>INDEX(AE!$A$1:$K$500,MATCH($B16,AE!$A:$A,0),4)</f>
        <v>16</v>
      </c>
      <c r="AH16" s="67">
        <f>INDEX(AE!$A$1:$K$500,MATCH($B16,AE!$A:$A,0),5)</f>
        <v>41</v>
      </c>
      <c r="AI16" s="68">
        <f>INDEX(AE!$A$1:$K$500,MATCH($B16,AE!$A:$A,0),6)</f>
        <v>38</v>
      </c>
      <c r="AJ16" s="69">
        <f t="shared" si="27"/>
        <v>31.666666666666668</v>
      </c>
      <c r="AK16" s="65">
        <f t="shared" si="28"/>
        <v>9.5</v>
      </c>
      <c r="AL16" s="63">
        <f t="shared" si="35"/>
        <v>0.33333333333333331</v>
      </c>
      <c r="AM16" s="70">
        <f t="shared" si="29"/>
        <v>0.66315789473684206</v>
      </c>
      <c r="AN16" s="71">
        <f t="shared" si="30"/>
        <v>0.60526315789473684</v>
      </c>
      <c r="AO16" s="33"/>
      <c r="AP16" s="33"/>
    </row>
    <row r="17" spans="1:42" s="50" customFormat="1">
      <c r="A17" s="51" t="s">
        <v>532</v>
      </c>
      <c r="B17" s="51" t="s">
        <v>533</v>
      </c>
      <c r="C17" s="161"/>
      <c r="D17" s="162">
        <f>SUM(D12:D16)</f>
        <v>216</v>
      </c>
      <c r="E17" s="163">
        <f t="shared" ref="E17:H17" si="42">SUM(E12:E16)</f>
        <v>212</v>
      </c>
      <c r="F17" s="163">
        <f t="shared" si="42"/>
        <v>188</v>
      </c>
      <c r="G17" s="163">
        <f t="shared" si="42"/>
        <v>181</v>
      </c>
      <c r="H17" s="164">
        <f t="shared" si="42"/>
        <v>212</v>
      </c>
      <c r="I17" s="52">
        <f t="shared" si="19"/>
        <v>0</v>
      </c>
      <c r="J17" s="165">
        <f t="shared" si="20"/>
        <v>201.8</v>
      </c>
      <c r="K17" s="165">
        <f t="shared" si="21"/>
        <v>12.75</v>
      </c>
      <c r="L17" s="31">
        <f>IF(AND(D17=0,E17=0,F17=0,G17=0),"",IF(AND(D17=0,E17=0,F17=0),K17/G17,IF(AND(D17=0,E17=0),(K17/AVERAGE(F17:G17)),IF(D17=0,(K17/AVERAGE(E17:G17)),(K17/AVERAGE(D17:G17))))))</f>
        <v>6.3989962358845673E-2</v>
      </c>
      <c r="M17" s="162">
        <f>SUM(M12:M16)</f>
        <v>76</v>
      </c>
      <c r="N17" s="163">
        <f t="shared" ref="N17:Q17" si="43">SUM(N12:N16)</f>
        <v>59</v>
      </c>
      <c r="O17" s="163">
        <f t="shared" si="43"/>
        <v>69</v>
      </c>
      <c r="P17" s="163">
        <f t="shared" si="43"/>
        <v>65</v>
      </c>
      <c r="Q17" s="164">
        <f t="shared" si="43"/>
        <v>45</v>
      </c>
      <c r="R17" s="53">
        <f t="shared" si="22"/>
        <v>0</v>
      </c>
      <c r="S17" s="54">
        <f t="shared" si="23"/>
        <v>62.8</v>
      </c>
      <c r="T17" s="54">
        <f t="shared" si="24"/>
        <v>-22.25</v>
      </c>
      <c r="U17" s="20">
        <f>IF(AND(M17=0,N17=0,O17=0,P17=0),"",IF(AND(M17=0,N17=0,O17=0),T17/P17,IF(AND(M17=0,N17=0),(T17/AVERAGE(O17:P17)),IF(M17=0,(T17/AVERAGE(N17:P17)),(T17/AVERAGE(M17:P17))))))</f>
        <v>-0.33085501858736061</v>
      </c>
      <c r="V17" s="74">
        <f>SUM(V12:V16)</f>
        <v>41</v>
      </c>
      <c r="W17" s="55">
        <f>SUM(W12:W16)</f>
        <v>49</v>
      </c>
      <c r="X17" s="55">
        <f>SUM(X12:X16)</f>
        <v>46</v>
      </c>
      <c r="Y17" s="55">
        <f>SUM(Y12:Y16)</f>
        <v>61</v>
      </c>
      <c r="Z17" s="75">
        <f>SUM(Z12:Z16)</f>
        <v>65</v>
      </c>
      <c r="AA17" s="55">
        <f t="shared" si="33"/>
        <v>0</v>
      </c>
      <c r="AB17" s="54">
        <f t="shared" si="25"/>
        <v>52.4</v>
      </c>
      <c r="AC17" s="54">
        <f t="shared" si="26"/>
        <v>15.75</v>
      </c>
      <c r="AD17" s="31">
        <f>IF(AND(V17=0,W17=0,X17=0,Y17=0),"",IF(AND(V17=0,W17=0,X17=0),AC17/Y17,IF(AND(V17=0,W17=0),(AC17/AVERAGE(X17:Y17)),IF(V17=0,(AC17/AVERAGE(W17:Y17)),(AC17/AVERAGE(V17:Y17))))))</f>
        <v>0.31979695431472083</v>
      </c>
      <c r="AE17" s="74">
        <f>SUM(AE12:AE16)</f>
        <v>199</v>
      </c>
      <c r="AF17" s="55">
        <f t="shared" ref="AF17:AI17" si="44">SUM(AF12:AF16)</f>
        <v>232</v>
      </c>
      <c r="AG17" s="55">
        <f t="shared" si="44"/>
        <v>225</v>
      </c>
      <c r="AH17" s="55">
        <f t="shared" si="44"/>
        <v>316</v>
      </c>
      <c r="AI17" s="75">
        <f t="shared" si="44"/>
        <v>383</v>
      </c>
      <c r="AJ17" s="56">
        <f t="shared" si="27"/>
        <v>271</v>
      </c>
      <c r="AK17" s="54">
        <f t="shared" si="28"/>
        <v>140</v>
      </c>
      <c r="AL17" s="31">
        <f t="shared" si="35"/>
        <v>0.5761316872427984</v>
      </c>
      <c r="AM17" s="287">
        <f t="shared" si="29"/>
        <v>0.19335793357933578</v>
      </c>
      <c r="AN17" s="125">
        <f t="shared" si="30"/>
        <v>0.16971279373368145</v>
      </c>
      <c r="AO17" s="168">
        <v>3.86</v>
      </c>
      <c r="AP17" s="49">
        <v>2.87</v>
      </c>
    </row>
    <row r="18" spans="1:42" s="50" customFormat="1">
      <c r="A18" s="51"/>
      <c r="B18" s="51"/>
      <c r="C18" s="161"/>
      <c r="D18" s="162"/>
      <c r="E18" s="163"/>
      <c r="F18" s="163"/>
      <c r="G18" s="163"/>
      <c r="H18" s="163"/>
      <c r="I18" s="52"/>
      <c r="J18" s="165"/>
      <c r="K18" s="165"/>
      <c r="L18" s="31"/>
      <c r="M18" s="163"/>
      <c r="N18" s="163"/>
      <c r="O18" s="163"/>
      <c r="P18" s="163"/>
      <c r="Q18" s="163"/>
      <c r="R18" s="53"/>
      <c r="S18" s="54"/>
      <c r="T18" s="54"/>
      <c r="U18" s="31"/>
      <c r="V18" s="74"/>
      <c r="W18" s="55"/>
      <c r="X18" s="55"/>
      <c r="Y18" s="55"/>
      <c r="Z18" s="75"/>
      <c r="AA18" s="55"/>
      <c r="AB18" s="54"/>
      <c r="AC18" s="54"/>
      <c r="AD18" s="31"/>
      <c r="AE18" s="74"/>
      <c r="AF18" s="55"/>
      <c r="AG18" s="55"/>
      <c r="AH18" s="55"/>
      <c r="AI18" s="75"/>
      <c r="AJ18" s="56"/>
      <c r="AK18" s="54"/>
      <c r="AL18" s="31"/>
      <c r="AM18" s="57"/>
      <c r="AN18" s="58"/>
      <c r="AO18" s="73"/>
      <c r="AP18" s="73"/>
    </row>
    <row r="19" spans="1:42" s="5" customFormat="1">
      <c r="A19" s="18" t="s">
        <v>534</v>
      </c>
      <c r="B19" s="18" t="s">
        <v>274</v>
      </c>
      <c r="C19" s="7"/>
      <c r="D19" s="149">
        <f>INDEX(PR!$A$1:$F$422,MATCH($B19,PR!$A:$A,0),2)</f>
        <v>29</v>
      </c>
      <c r="E19" s="150">
        <f>INDEX(PR!$A$1:$F$422,MATCH($B19,PR!$A:$A,0),3)</f>
        <v>20</v>
      </c>
      <c r="F19" s="150">
        <f>INDEX(PR!$A$1:$F$422,MATCH($B19,PR!$A:$A,0),4)</f>
        <v>12</v>
      </c>
      <c r="G19" s="150">
        <f>INDEX(PR!$A$1:$F$422,MATCH($B19,PR!$A:$A,0),5)</f>
        <v>8</v>
      </c>
      <c r="H19" s="150">
        <f>INDEX(PR!$A$1:$F$422,MATCH($B19,PR!$A:$A,0),6)</f>
        <v>12</v>
      </c>
      <c r="I19" s="44">
        <f t="shared" si="19"/>
        <v>5</v>
      </c>
      <c r="J19" s="151">
        <f t="shared" si="20"/>
        <v>16.2</v>
      </c>
      <c r="K19" s="151">
        <f t="shared" si="21"/>
        <v>-5.25</v>
      </c>
      <c r="L19" s="20">
        <f>IF(AND(D19=0,E19=0,F19=0,G19=0),"",IF(AND(D19=0,E19=0,F19=0),K19/G19,IF(AND(D19=0,E19=0),(K19/AVERAGE(F19:G19)),IF(D19=0,(K19/AVERAGE(E19:G19)),(K19/AVERAGE(D19:G19))))))</f>
        <v>-0.30434782608695654</v>
      </c>
      <c r="M19" s="150">
        <f>INDEX(GR!$A$1:$F$346,MATCH($B19,GR!$A:$A,0),2)</f>
        <v>18</v>
      </c>
      <c r="N19" s="150">
        <f>INDEX(GR!$A$1:$F$346,MATCH($B19,GR!$A:$A,0),3)</f>
        <v>12</v>
      </c>
      <c r="O19" s="150">
        <f>INDEX(GR!$A$1:$F$346,MATCH($B19,GR!$A:$A,0),4)</f>
        <v>6</v>
      </c>
      <c r="P19" s="150">
        <f>INDEX(GR!$A$1:$F$346,MATCH($B19,GR!$A:$A,0),5)</f>
        <v>6</v>
      </c>
      <c r="Q19" s="150">
        <f>INDEX(GR!$A$1:$F$346,MATCH($B19,GR!$A:$A,0),6)</f>
        <v>1</v>
      </c>
      <c r="R19" s="45">
        <f t="shared" si="22"/>
        <v>3</v>
      </c>
      <c r="S19" s="22">
        <f t="shared" si="23"/>
        <v>8.6</v>
      </c>
      <c r="T19" s="22">
        <f t="shared" si="24"/>
        <v>-9.5</v>
      </c>
      <c r="U19" s="26">
        <f>IF(AND(M19=0,N19=0,O19=0,P19=0),"",IF(AND(M19=0,N19=0,O19=0),T19/P19,IF(AND(M19=0,N19=0),(T19/AVERAGE(O19:P19)),IF(M19=0,(T19/AVERAGE(N19:P19)),(T19/AVERAGE(M19:P19))))))</f>
        <v>-0.90476190476190477</v>
      </c>
      <c r="V19" s="23">
        <f>INDEX(AE!$A$1:$K$500,MATCH($B19,AE!$A:$A,0),7)</f>
        <v>4</v>
      </c>
      <c r="W19" s="24">
        <f>INDEX(AE!$A$1:$K$500,MATCH($B19,AE!$A:$A,0),8)</f>
        <v>5</v>
      </c>
      <c r="X19" s="24">
        <f>INDEX(AE!$A$1:$K$500,MATCH($B19,AE!$A:$A,0),9)</f>
        <v>2</v>
      </c>
      <c r="Y19" s="24">
        <f>INDEX(AE!$A$1:$K$500,MATCH($B19,AE!$A:$A,0),10)</f>
        <v>1</v>
      </c>
      <c r="Z19" s="25">
        <f>INDEX(AE!$A$1:$K$500,MATCH($B19,AE!$A:$A,0),11)</f>
        <v>3</v>
      </c>
      <c r="AA19" s="48">
        <f t="shared" si="33"/>
        <v>5</v>
      </c>
      <c r="AB19" s="22">
        <f t="shared" si="25"/>
        <v>3</v>
      </c>
      <c r="AC19" s="22">
        <f t="shared" si="26"/>
        <v>0</v>
      </c>
      <c r="AD19" s="31">
        <f>IF(AND(V19=0,W19=0,X19=0,Y19=0),"",IF(AND(V19=0,W19=0,X19=0),AC19/Y19,IF(AND(V19=0,W19=0),(AC19/AVERAGE(X19:Y19)),IF(V19=0,(AC19/AVERAGE(W19:Y19)),(AC19/AVERAGE(V19:Y19))))))</f>
        <v>0</v>
      </c>
      <c r="AE19" s="23">
        <f>INDEX(AE!$A$1:$K$500,MATCH($B19,AE!$A:$A,0),2)</f>
        <v>20</v>
      </c>
      <c r="AF19" s="24">
        <f>INDEX(AE!$A$1:$K$500,MATCH($B19,AE!$A:$A,0),3)</f>
        <v>20</v>
      </c>
      <c r="AG19" s="24">
        <f>INDEX(AE!$A$1:$K$500,MATCH($B19,AE!$A:$A,0),4)</f>
        <v>21</v>
      </c>
      <c r="AH19" s="24">
        <f>INDEX(AE!$A$1:$K$500,MATCH($B19,AE!$A:$A,0),5)</f>
        <v>6</v>
      </c>
      <c r="AI19" s="25">
        <f>INDEX(AE!$A$1:$K$500,MATCH($B19,AE!$A:$A,0),6)</f>
        <v>20</v>
      </c>
      <c r="AJ19" s="27">
        <f t="shared" si="27"/>
        <v>17.399999999999999</v>
      </c>
      <c r="AK19" s="22">
        <f t="shared" si="28"/>
        <v>3.25</v>
      </c>
      <c r="AL19" s="31">
        <f t="shared" si="35"/>
        <v>0.19402985074626866</v>
      </c>
      <c r="AM19" s="72">
        <f t="shared" si="29"/>
        <v>0.17241379310344829</v>
      </c>
      <c r="AN19" s="29">
        <f t="shared" si="30"/>
        <v>0.15</v>
      </c>
      <c r="AO19" s="33"/>
      <c r="AP19" s="33"/>
    </row>
    <row r="20" spans="1:42" s="5" customFormat="1">
      <c r="A20" s="18"/>
      <c r="B20" s="18"/>
      <c r="C20" s="7"/>
      <c r="D20" s="149"/>
      <c r="E20" s="150"/>
      <c r="F20" s="150"/>
      <c r="G20" s="150"/>
      <c r="H20" s="150"/>
      <c r="I20" s="19"/>
      <c r="J20" s="151"/>
      <c r="K20" s="151"/>
      <c r="L20" s="31"/>
      <c r="M20" s="150"/>
      <c r="N20" s="150"/>
      <c r="O20" s="150"/>
      <c r="P20" s="150"/>
      <c r="Q20" s="150"/>
      <c r="R20" s="21"/>
      <c r="S20" s="22"/>
      <c r="T20" s="22"/>
      <c r="U20" s="31"/>
      <c r="V20" s="23"/>
      <c r="W20" s="24"/>
      <c r="X20" s="24"/>
      <c r="Y20" s="24"/>
      <c r="Z20" s="25"/>
      <c r="AA20" s="24"/>
      <c r="AB20" s="22"/>
      <c r="AC20" s="22"/>
      <c r="AD20" s="31"/>
      <c r="AE20" s="23"/>
      <c r="AF20" s="24"/>
      <c r="AG20" s="24"/>
      <c r="AH20" s="24"/>
      <c r="AI20" s="25"/>
      <c r="AJ20" s="27"/>
      <c r="AK20" s="22"/>
      <c r="AL20" s="31"/>
      <c r="AM20" s="28"/>
      <c r="AN20" s="32"/>
      <c r="AO20" s="33"/>
      <c r="AP20" s="33"/>
    </row>
    <row r="21" spans="1:42" s="5" customFormat="1">
      <c r="A21" s="18" t="s">
        <v>535</v>
      </c>
      <c r="B21" s="18" t="s">
        <v>275</v>
      </c>
      <c r="C21" s="7"/>
      <c r="D21" s="149">
        <f>INDEX(PR!$A$1:$F$422,MATCH($B21,PR!$A:$A,0),2)</f>
        <v>60</v>
      </c>
      <c r="E21" s="150">
        <f>INDEX(PR!$A$1:$F$422,MATCH($B21,PR!$A:$A,0),3)</f>
        <v>45</v>
      </c>
      <c r="F21" s="150">
        <f>INDEX(PR!$A$1:$F$422,MATCH($B21,PR!$A:$A,0),4)</f>
        <v>43</v>
      </c>
      <c r="G21" s="150">
        <f>INDEX(PR!$A$1:$F$422,MATCH($B21,PR!$A:$A,0),5)</f>
        <v>31</v>
      </c>
      <c r="H21" s="150">
        <f>INDEX(PR!$A$1:$F$422,MATCH($B21,PR!$A:$A,0),6)</f>
        <v>30</v>
      </c>
      <c r="I21" s="270">
        <f t="shared" ref="I21" si="45">COUNTIF(D21:H21,"&lt;40")</f>
        <v>2</v>
      </c>
      <c r="J21" s="151">
        <f t="shared" ref="J21" si="46">IF(AND(D21=0,E21=0,F21=0,G21=0),H21,IF(AND(D21=0,E21=0,F21=0),AVERAGE(G21:H21),IF(AND(E21=0,D21=0),AVERAGE(F21:H21),IF(D21=0,AVERAGE(E21:H21),AVERAGE(D21:H21)))))</f>
        <v>41.8</v>
      </c>
      <c r="K21" s="151">
        <f t="shared" ref="K21" si="47">IF(AND(D21=0,E21=0,F21=0,G21=0),"",IF(AND(D21=0,E21=0,F21=0),H21-G21,IF(AND(D21=0,E21=0),(H21-AVERAGE(F21:G21)),IF(D21=0,(H21-AVERAGE(E21:G21)),(H21-AVERAGE(D21:G21))))))</f>
        <v>-14.75</v>
      </c>
      <c r="L21" s="20">
        <f>IF(AND(D21=0,E21=0,F21=0,G21=0),"",IF(AND(D21=0,E21=0,F21=0),K21/G21,IF(AND(D21=0,E21=0),(K21/AVERAGE(F21:G21)),IF(D21=0,(K21/AVERAGE(E21:G21)),(K21/AVERAGE(D21:G21))))))</f>
        <v>-0.32960893854748602</v>
      </c>
      <c r="M21" s="150">
        <f>INDEX(GR!$A$1:$F$346,MATCH($B21,GR!$A:$A,0),2)</f>
        <v>12</v>
      </c>
      <c r="N21" s="150">
        <f>INDEX(GR!$A$1:$F$346,MATCH($B21,GR!$A:$A,0),3)</f>
        <v>7</v>
      </c>
      <c r="O21" s="150">
        <f>INDEX(GR!$A$1:$F$346,MATCH($B21,GR!$A:$A,0),4)</f>
        <v>9</v>
      </c>
      <c r="P21" s="150">
        <f>INDEX(GR!$A$1:$F$346,MATCH($B21,GR!$A:$A,0),5)</f>
        <v>11</v>
      </c>
      <c r="Q21" s="150">
        <f>INDEX(GR!$A$1:$F$346,MATCH($B21,GR!$A:$A,0),6)</f>
        <v>9</v>
      </c>
      <c r="R21" s="45">
        <f t="shared" ref="R21" si="48">COUNTIF(M21:Q21,"&lt;10")</f>
        <v>3</v>
      </c>
      <c r="S21" s="22">
        <f t="shared" ref="S21" si="49">IF(AND(M21=0,N21=0,O21=0,P21=0),Q21,IF(AND(M21=0,N21=0,O21=0),AVERAGE(P21:Q21),IF(AND(N21=0,M21=0),AVERAGE(O21:Q21),IF(M21=0,AVERAGE(N21:Q21),AVERAGE(M21:Q21)))))</f>
        <v>9.6</v>
      </c>
      <c r="T21" s="22">
        <f t="shared" ref="T21" si="50">IF(AND(M21=0,N21=0,O21=0,P21=0),"",IF(AND(M21=0,N21=0,O21=0),Q21-P21,IF(AND(M21=0,N21=0),(Q21-AVERAGE(O21:P21)),IF(M21=0,(Q21-AVERAGE(N21:P21)),(Q21-AVERAGE(M21:P21))))))</f>
        <v>-0.75</v>
      </c>
      <c r="U21" s="267">
        <f>IF(AND(M21=0,N21=0,O21=0,P21=0),"",IF(AND(M21=0,N21=0,O21=0),T21/P21,IF(AND(M21=0,N21=0),(T21/AVERAGE(O21:P21)),IF(M21=0,(T21/AVERAGE(N21:P21)),(T21/AVERAGE(M21:P21))))))</f>
        <v>-7.6923076923076927E-2</v>
      </c>
      <c r="V21" s="23">
        <f>INDEX(AE!$A$1:$K$500,MATCH($B21,AE!$A:$A,0),7)</f>
        <v>25</v>
      </c>
      <c r="W21" s="24">
        <f>INDEX(AE!$A$1:$K$500,MATCH($B21,AE!$A:$A,0),8)</f>
        <v>14</v>
      </c>
      <c r="X21" s="24">
        <f>INDEX(AE!$A$1:$K$500,MATCH($B21,AE!$A:$A,0),9)</f>
        <v>8</v>
      </c>
      <c r="Y21" s="24">
        <f>INDEX(AE!$A$1:$K$500,MATCH($B21,AE!$A:$A,0),10)</f>
        <v>8</v>
      </c>
      <c r="Z21" s="25">
        <f>INDEX(AE!$A$1:$K$500,MATCH($B21,AE!$A:$A,0),11)</f>
        <v>13</v>
      </c>
      <c r="AA21" s="169">
        <f t="shared" ref="AA21:AA22" si="51">COUNTIF(V21:Z21,"&lt;10")</f>
        <v>2</v>
      </c>
      <c r="AB21" s="22">
        <f t="shared" ref="AB21:AB22" si="52">IF(AND(V21=0,W21=0,X21=0,Y21=0),Z21,IF(AND(V21=0,W21=0,X21=0),AVERAGE(Y21:Z21),IF(AND(W21=0,V21=0),AVERAGE(X21:Z21),IF(V21=0,AVERAGE(W21:Z21),AVERAGE(V21:Z21)))))</f>
        <v>13.6</v>
      </c>
      <c r="AC21" s="22">
        <f t="shared" ref="AC21:AC22" si="53">IF(AND(V21=0,W21=0,X21=0,Y21=0),"",IF(AND(V21=0,W21=0,X21=0),Z21-Y21,IF(AND(V21=0,W21=0),(Z21-AVERAGE(X21:Y21)),IF(V21=0,(Z21-AVERAGE(W21:Y21)),(Z21-AVERAGE(V21:Y21))))))</f>
        <v>-0.75</v>
      </c>
      <c r="AD21" s="20">
        <f>IF(AND(V21=0,W21=0,X21=0,Y21=0),"",IF(AND(V21=0,W21=0,X21=0),AC21/Y21,IF(AND(V21=0,W21=0),(AC21/AVERAGE(X21:Y21)),IF(V21=0,(AC21/AVERAGE(W21:Y21)),(AC21/AVERAGE(V21:Y21))))))</f>
        <v>-5.4545454545454543E-2</v>
      </c>
      <c r="AE21" s="23">
        <f>INDEX(AE!$A$1:$K$500,MATCH($B21,AE!$A:$A,0),2)</f>
        <v>119</v>
      </c>
      <c r="AF21" s="24">
        <f>INDEX(AE!$A$1:$K$500,MATCH($B21,AE!$A:$A,0),3)</f>
        <v>96</v>
      </c>
      <c r="AG21" s="24">
        <f>INDEX(AE!$A$1:$K$500,MATCH($B21,AE!$A:$A,0),4)</f>
        <v>72</v>
      </c>
      <c r="AH21" s="24">
        <f>INDEX(AE!$A$1:$K$500,MATCH($B21,AE!$A:$A,0),5)</f>
        <v>73</v>
      </c>
      <c r="AI21" s="25">
        <f>INDEX(AE!$A$1:$K$500,MATCH($B21,AE!$A:$A,0),6)</f>
        <v>86</v>
      </c>
      <c r="AJ21" s="27">
        <f t="shared" ref="AJ21:AJ22" si="54">IF(AND(AE21=0,AF21=0,AG21=0,AH21=0),AI21,IF(AND(AE21=0,AF21=0,AG21=0),AVERAGE(AH21:AI21),IF(AND(AF21=0,AE21=0),AVERAGE(AG21:AI21),IF(AE21=0,AVERAGE(AF21:AI21),AVERAGE(AE21:AI21)))))</f>
        <v>89.2</v>
      </c>
      <c r="AK21" s="22">
        <f t="shared" ref="AK21:AK22" si="55">IF(AND(AE21=0,AF21=0,AG21=0,AH21=0),"",IF(AND(AE21=0,AF21=0,AG21=0),AI21-AH21,IF(AND(AE21=0,AF21=0),(AI21-AVERAGE(AG21:AH21)),IF(AE21=0,(AI21-AVERAGE(AF21:AH21)),(AI21-AVERAGE(AE21:AH21))))))</f>
        <v>-4</v>
      </c>
      <c r="AL21" s="20">
        <f t="shared" si="35"/>
        <v>-4.4444444444444446E-2</v>
      </c>
      <c r="AM21" s="72">
        <f t="shared" ref="AM21:AM22" si="56">IF(AJ21=0,"",AB21/AJ21)</f>
        <v>0.15246636771300448</v>
      </c>
      <c r="AN21" s="29">
        <f t="shared" ref="AN21:AN22" si="57">IF(AI21=0,"",Z21/AI21)</f>
        <v>0.15116279069767441</v>
      </c>
      <c r="AO21" s="33"/>
      <c r="AP21" s="33"/>
    </row>
    <row r="22" spans="1:42" s="5" customFormat="1">
      <c r="A22" s="224" t="s">
        <v>536</v>
      </c>
      <c r="B22" s="224" t="s">
        <v>302</v>
      </c>
      <c r="C22" s="225" t="s">
        <v>21</v>
      </c>
      <c r="D22" s="226">
        <f>INDEX(PR!$A$1:$F$422,MATCH($B22,PR!$A:$A,0),2)</f>
        <v>0</v>
      </c>
      <c r="E22" s="227">
        <f>INDEX(PR!$A$1:$F$422,MATCH($B22,PR!$A:$A,0),3)</f>
        <v>0</v>
      </c>
      <c r="F22" s="227">
        <f>INDEX(PR!$A$1:$F$422,MATCH($B22,PR!$A:$A,0),4)</f>
        <v>0</v>
      </c>
      <c r="G22" s="227">
        <f>INDEX(PR!$A$1:$F$422,MATCH($B22,PR!$A:$A,0),5)</f>
        <v>0</v>
      </c>
      <c r="H22" s="227">
        <f>INDEX(PR!$A$1:$F$422,MATCH($B22,PR!$A:$A,0),6)</f>
        <v>0</v>
      </c>
      <c r="I22" s="228">
        <f t="shared" si="19"/>
        <v>5</v>
      </c>
      <c r="J22" s="229">
        <f t="shared" si="20"/>
        <v>0</v>
      </c>
      <c r="K22" s="229" t="str">
        <f t="shared" si="21"/>
        <v/>
      </c>
      <c r="L22" s="230" t="str">
        <f t="shared" ref="L22" si="58">IF(AND(D22=0,E22=0,F22=0,G22=0),"",IF(AND(D22=0,E22=0,F22=0),K22/AVERAGE(H22:I22),IF(AND(D22=0,E22=0),(K22/AVERAGE(F22:G22)),IF(D22=0,(K22/AVERAGE(E22:G22)),(K22/AVERAGE(D22:G22))))))</f>
        <v/>
      </c>
      <c r="M22" s="227">
        <f>INDEX(GR!$A$1:$F$346,MATCH($B22,GR!$A:$A,0),2)</f>
        <v>0</v>
      </c>
      <c r="N22" s="227">
        <f>INDEX(GR!$A$1:$F$346,MATCH($B22,GR!$A:$A,0),3)</f>
        <v>0</v>
      </c>
      <c r="O22" s="227">
        <f>INDEX(GR!$A$1:$F$346,MATCH($B22,GR!$A:$A,0),4)</f>
        <v>0</v>
      </c>
      <c r="P22" s="227">
        <f>INDEX(GR!$A$1:$F$346,MATCH($B22,GR!$A:$A,0),5)</f>
        <v>0</v>
      </c>
      <c r="Q22" s="227">
        <f>INDEX(GR!$A$1:$F$346,MATCH($B22,GR!$A:$A,0),6)</f>
        <v>0</v>
      </c>
      <c r="R22" s="231">
        <f t="shared" si="22"/>
        <v>5</v>
      </c>
      <c r="S22" s="232">
        <f t="shared" si="23"/>
        <v>0</v>
      </c>
      <c r="T22" s="232" t="str">
        <f t="shared" si="24"/>
        <v/>
      </c>
      <c r="U22" s="230" t="str">
        <f t="shared" ref="U22" si="59">IF(AND(M22=0,N22=0,O22=0,P22=0),"",IF(AND(M22=0,N22=0,O22=0),T22/AVERAGE(Q22:R22),IF(AND(M22=0,N22=0),(T22/AVERAGE(O22:P22)),IF(M22=0,(T22/AVERAGE(N22:P22)),(T22/AVERAGE(M22:P22))))))</f>
        <v/>
      </c>
      <c r="V22" s="233">
        <f>INDEX(AE!$A$1:$K$500,MATCH($B22,AE!$A:$A,0),7)</f>
        <v>0</v>
      </c>
      <c r="W22" s="234">
        <f>INDEX(AE!$A$1:$K$500,MATCH($B22,AE!$A:$A,0),8)</f>
        <v>0</v>
      </c>
      <c r="X22" s="234">
        <f>INDEX(AE!$A$1:$K$500,MATCH($B22,AE!$A:$A,0),9)</f>
        <v>0</v>
      </c>
      <c r="Y22" s="234">
        <f>INDEX(AE!$A$1:$K$500,MATCH($B22,AE!$A:$A,0),10)</f>
        <v>0</v>
      </c>
      <c r="Z22" s="235">
        <f>INDEX(AE!$A$1:$K$500,MATCH($B22,AE!$A:$A,0),11)</f>
        <v>0</v>
      </c>
      <c r="AA22" s="234">
        <f t="shared" si="51"/>
        <v>5</v>
      </c>
      <c r="AB22" s="232">
        <f t="shared" si="52"/>
        <v>0</v>
      </c>
      <c r="AC22" s="232" t="str">
        <f t="shared" si="53"/>
        <v/>
      </c>
      <c r="AD22" s="230" t="str">
        <f t="shared" ref="AD22" si="60">IF(AND(V22=0,W22=0,X22=0,Y22=0),"",IF(AND(V22=0,W22=0,X22=0),AC22/AVERAGE(Z22:AA22),IF(AND(V22=0,W22=0),(AC22/AVERAGE(X22:Y22)),IF(V22=0,(AC22/AVERAGE(W22:Y22)),(AC22/AVERAGE(V22:Y22))))))</f>
        <v/>
      </c>
      <c r="AE22" s="233">
        <f>INDEX(AE!$A$1:$K$500,MATCH($B22,AE!$A:$A,0),2)</f>
        <v>0</v>
      </c>
      <c r="AF22" s="234">
        <f>INDEX(AE!$A$1:$K$500,MATCH($B22,AE!$A:$A,0),3)</f>
        <v>0</v>
      </c>
      <c r="AG22" s="234">
        <f>INDEX(AE!$A$1:$K$500,MATCH($B22,AE!$A:$A,0),4)</f>
        <v>0</v>
      </c>
      <c r="AH22" s="234">
        <f>INDEX(AE!$A$1:$K$500,MATCH($B22,AE!$A:$A,0),5)</f>
        <v>2</v>
      </c>
      <c r="AI22" s="235">
        <f>INDEX(AE!$A$1:$K$500,MATCH($B22,AE!$A:$A,0),6)</f>
        <v>1</v>
      </c>
      <c r="AJ22" s="236">
        <f t="shared" si="54"/>
        <v>1.5</v>
      </c>
      <c r="AK22" s="232">
        <f t="shared" si="55"/>
        <v>-1</v>
      </c>
      <c r="AL22" s="230">
        <f t="shared" ref="AL22" si="61">IF(AND(AE22=0,AF22=0,AG22=0,AH22=0),"",IF(AND(AE22=0,AF22=0,AG22=0),AK22/AVERAGE(AI22:AI22),IF(AND(AE22=0,AF22=0),(AK22/AVERAGE(AG22:AH22)),IF(AE22=0,(AK22/AVERAGE(AF22:AH22)),(AK22/AVERAGE(AE22:AH22))))))</f>
        <v>-1</v>
      </c>
      <c r="AM22" s="237">
        <f t="shared" si="56"/>
        <v>0</v>
      </c>
      <c r="AN22" s="238">
        <f t="shared" si="57"/>
        <v>0</v>
      </c>
      <c r="AO22" s="33"/>
      <c r="AP22" s="33"/>
    </row>
    <row r="23" spans="1:42" s="5" customFormat="1">
      <c r="A23" s="1"/>
      <c r="B23" s="2"/>
      <c r="C23" s="2"/>
      <c r="D23" s="318" t="s">
        <v>0</v>
      </c>
      <c r="E23" s="316"/>
      <c r="F23" s="316"/>
      <c r="G23" s="316"/>
      <c r="H23" s="316"/>
      <c r="I23" s="315" t="s">
        <v>0</v>
      </c>
      <c r="J23" s="319"/>
      <c r="K23" s="319"/>
      <c r="L23" s="320"/>
      <c r="M23" s="321" t="s">
        <v>1</v>
      </c>
      <c r="N23" s="319"/>
      <c r="O23" s="319"/>
      <c r="P23" s="319"/>
      <c r="Q23" s="319"/>
      <c r="R23" s="315" t="s">
        <v>1</v>
      </c>
      <c r="S23" s="319"/>
      <c r="T23" s="319"/>
      <c r="U23" s="320"/>
      <c r="V23" s="318" t="s">
        <v>2</v>
      </c>
      <c r="W23" s="316"/>
      <c r="X23" s="316"/>
      <c r="Y23" s="316"/>
      <c r="Z23" s="316"/>
      <c r="AA23" s="322" t="s">
        <v>2</v>
      </c>
      <c r="AB23" s="323"/>
      <c r="AC23" s="323"/>
      <c r="AD23" s="324"/>
      <c r="AE23" s="318" t="s">
        <v>3</v>
      </c>
      <c r="AF23" s="316"/>
      <c r="AG23" s="316"/>
      <c r="AH23" s="316"/>
      <c r="AI23" s="316"/>
      <c r="AJ23" s="315" t="s">
        <v>3</v>
      </c>
      <c r="AK23" s="316"/>
      <c r="AL23" s="317"/>
      <c r="AM23" s="3" t="s">
        <v>4</v>
      </c>
      <c r="AN23" s="4">
        <v>2022</v>
      </c>
      <c r="AO23" s="33"/>
      <c r="AP23" s="33"/>
    </row>
    <row r="24" spans="1:42" s="5" customFormat="1">
      <c r="A24" s="6" t="s">
        <v>537</v>
      </c>
      <c r="B24" s="7" t="s">
        <v>7</v>
      </c>
      <c r="C24" s="7"/>
      <c r="D24" s="8" t="s">
        <v>8</v>
      </c>
      <c r="E24" s="9" t="s">
        <v>9</v>
      </c>
      <c r="F24" s="9" t="s">
        <v>10</v>
      </c>
      <c r="G24" s="9" t="s">
        <v>11</v>
      </c>
      <c r="H24" s="9" t="s">
        <v>626</v>
      </c>
      <c r="I24" s="10" t="s">
        <v>12</v>
      </c>
      <c r="J24" s="11" t="s">
        <v>4</v>
      </c>
      <c r="K24" s="11" t="s">
        <v>13</v>
      </c>
      <c r="L24" s="12" t="s">
        <v>14</v>
      </c>
      <c r="M24" s="8" t="s">
        <v>8</v>
      </c>
      <c r="N24" s="9" t="s">
        <v>9</v>
      </c>
      <c r="O24" s="9" t="s">
        <v>10</v>
      </c>
      <c r="P24" s="9" t="s">
        <v>11</v>
      </c>
      <c r="Q24" s="9" t="s">
        <v>626</v>
      </c>
      <c r="R24" s="10" t="s">
        <v>15</v>
      </c>
      <c r="S24" s="13" t="s">
        <v>4</v>
      </c>
      <c r="T24" s="13" t="s">
        <v>13</v>
      </c>
      <c r="U24" s="14" t="s">
        <v>14</v>
      </c>
      <c r="V24" s="8" t="s">
        <v>8</v>
      </c>
      <c r="W24" s="9" t="s">
        <v>9</v>
      </c>
      <c r="X24" s="9" t="s">
        <v>10</v>
      </c>
      <c r="Y24" s="9" t="s">
        <v>11</v>
      </c>
      <c r="Z24" s="9" t="s">
        <v>626</v>
      </c>
      <c r="AA24" s="10" t="s">
        <v>16</v>
      </c>
      <c r="AB24" s="13" t="s">
        <v>4</v>
      </c>
      <c r="AC24" s="13" t="s">
        <v>13</v>
      </c>
      <c r="AD24" s="12" t="s">
        <v>14</v>
      </c>
      <c r="AE24" s="8" t="s">
        <v>8</v>
      </c>
      <c r="AF24" s="9" t="s">
        <v>9</v>
      </c>
      <c r="AG24" s="9" t="s">
        <v>10</v>
      </c>
      <c r="AH24" s="9" t="s">
        <v>11</v>
      </c>
      <c r="AI24" s="9" t="s">
        <v>626</v>
      </c>
      <c r="AJ24" s="15" t="s">
        <v>4</v>
      </c>
      <c r="AK24" s="13" t="s">
        <v>13</v>
      </c>
      <c r="AL24" s="12" t="s">
        <v>14</v>
      </c>
      <c r="AM24" s="16" t="s">
        <v>17</v>
      </c>
      <c r="AN24" s="17" t="s">
        <v>17</v>
      </c>
      <c r="AO24" s="33"/>
      <c r="AP24" s="33"/>
    </row>
    <row r="25" spans="1:42" s="5" customFormat="1">
      <c r="A25" s="301" t="s">
        <v>675</v>
      </c>
      <c r="B25" s="301" t="s">
        <v>249</v>
      </c>
      <c r="C25" s="302" t="s">
        <v>32</v>
      </c>
      <c r="D25" s="303">
        <f>INDEX(PR!$A$1:$F$422,MATCH($B25,PR!$A:$A,0),2)</f>
        <v>0</v>
      </c>
      <c r="E25" s="304">
        <f>INDEX(PR!$A$1:$F$422,MATCH($B25,PR!$A:$A,0),3)</f>
        <v>0</v>
      </c>
      <c r="F25" s="304">
        <f>INDEX(PR!$A$1:$F$422,MATCH($B25,PR!$A:$A,0),4)</f>
        <v>0</v>
      </c>
      <c r="G25" s="304">
        <f>INDEX(PR!$A$1:$F$422,MATCH($B25,PR!$A:$A,0),5)</f>
        <v>11</v>
      </c>
      <c r="H25" s="304">
        <f>INDEX(PR!$A$1:$F$422,MATCH($B25,PR!$A:$A,0),6)</f>
        <v>28</v>
      </c>
      <c r="I25" s="305">
        <f t="shared" ref="I25" si="62">COUNTIF(D25:H25,"&lt;40")</f>
        <v>5</v>
      </c>
      <c r="J25" s="306">
        <f t="shared" ref="J25" si="63">IF(AND(D25=0,E25=0,F25=0,G25=0),H25,IF(AND(D25=0,E25=0,F25=0),AVERAGE(G25:H25),IF(AND(E25=0,D25=0),AVERAGE(F25:H25),IF(D25=0,AVERAGE(E25:H25),AVERAGE(D25:H25)))))</f>
        <v>19.5</v>
      </c>
      <c r="K25" s="306">
        <f t="shared" ref="K25" si="64">IF(AND(D25=0,E25=0,F25=0,G25=0),"",IF(AND(D25=0,E25=0,F25=0),H25-G25,IF(AND(D25=0,E25=0),(H25-AVERAGE(F25:G25)),IF(D25=0,(H25-AVERAGE(E25:G25)),(H25-AVERAGE(D25:G25))))))</f>
        <v>17</v>
      </c>
      <c r="L25" s="307">
        <f>IF(AND(D25=0,E25=0,F25=0,G25=0),"",IF(AND(D25=0,E25=0,F25=0),K25/G25,IF(AND(D25=0,E25=0),(K25/AVERAGE(F25:G25)),IF(D25=0,(K25/AVERAGE(E25:G25)),(K25/AVERAGE(D25:G25))))))</f>
        <v>1.5454545454545454</v>
      </c>
      <c r="M25" s="154">
        <f>INDEX(GR!$A$1:$F$346,MATCH($B25,GR!$A:$A,0),2)</f>
        <v>0</v>
      </c>
      <c r="N25" s="154">
        <f>INDEX(GR!$A$1:$F$346,MATCH($B25,GR!$A:$A,0),3)</f>
        <v>0</v>
      </c>
      <c r="O25" s="154">
        <f>INDEX(GR!$A$1:$F$346,MATCH($B25,GR!$A:$A,0),4)</f>
        <v>0</v>
      </c>
      <c r="P25" s="154">
        <f>INDEX(GR!$A$1:$F$346,MATCH($B25,GR!$A:$A,0),5)</f>
        <v>0</v>
      </c>
      <c r="Q25" s="154">
        <f>INDEX(GR!$A$1:$F$346,MATCH($B25,GR!$A:$A,0),6)</f>
        <v>0</v>
      </c>
      <c r="R25" s="64">
        <f t="shared" ref="R25" si="65">COUNTIF(M25:Q25,"&lt;10")</f>
        <v>5</v>
      </c>
      <c r="S25" s="65">
        <f t="shared" ref="S25" si="66">IF(AND(M25=0,N25=0,O25=0,P25=0),Q25,IF(AND(M25=0,N25=0,O25=0),AVERAGE(P25:Q25),IF(AND(N25=0,M25=0),AVERAGE(O25:Q25),IF(M25=0,AVERAGE(N25:Q25),AVERAGE(M25:Q25)))))</f>
        <v>0</v>
      </c>
      <c r="T25" s="65" t="str">
        <f t="shared" ref="T25" si="67">IF(AND(M25=0,N25=0,O25=0,P25=0),"",IF(AND(M25=0,N25=0,O25=0),Q25-P25,IF(AND(M25=0,N25=0),(Q25-AVERAGE(O25:P25)),IF(M25=0,(Q25-AVERAGE(N25:P25)),(Q25-AVERAGE(M25:P25))))))</f>
        <v/>
      </c>
      <c r="U25" s="63" t="str">
        <f t="shared" ref="U25" si="68">IF(AND(M25=0,N25=0,O25=0,P25=0),"",IF(AND(M25=0,N25=0,O25=0),T25/AVERAGE(Q25:R25),IF(AND(M25=0,N25=0),(T25/AVERAGE(O25:P25)),IF(M25=0,(T25/AVERAGE(N25:P25)),(T25/AVERAGE(M25:P25))))))</f>
        <v/>
      </c>
      <c r="V25" s="66">
        <f>INDEX(AE!$A$1:$K$500,MATCH($B25,AE!$A:$A,0),7)</f>
        <v>0</v>
      </c>
      <c r="W25" s="67">
        <f>INDEX(AE!$A$1:$K$500,MATCH($B25,AE!$A:$A,0),8)</f>
        <v>0</v>
      </c>
      <c r="X25" s="67">
        <f>INDEX(AE!$A$1:$K$500,MATCH($B25,AE!$A:$A,0),9)</f>
        <v>0</v>
      </c>
      <c r="Y25" s="67">
        <f>INDEX(AE!$A$1:$K$500,MATCH($B25,AE!$A:$A,0),10)</f>
        <v>8</v>
      </c>
      <c r="Z25" s="68">
        <f>INDEX(AE!$A$1:$K$500,MATCH($B25,AE!$A:$A,0),11)</f>
        <v>13</v>
      </c>
      <c r="AA25" s="67">
        <f t="shared" ref="AA25" si="69">COUNTIF(V25:Z25,"&lt;10")</f>
        <v>4</v>
      </c>
      <c r="AB25" s="65">
        <f t="shared" ref="AB25" si="70">IF(AND(V25=0,W25=0,X25=0,Y25=0),Z25,IF(AND(V25=0,W25=0,X25=0),AVERAGE(Y25:Z25),IF(AND(W25=0,V25=0),AVERAGE(X25:Z25),IF(V25=0,AVERAGE(W25:Z25),AVERAGE(V25:Z25)))))</f>
        <v>10.5</v>
      </c>
      <c r="AC25" s="65">
        <f t="shared" ref="AC25" si="71">IF(AND(V25=0,W25=0,X25=0,Y25=0),"",IF(AND(V25=0,W25=0,X25=0),Z25-Y25,IF(AND(V25=0,W25=0),(Z25-AVERAGE(X25:Y25)),IF(V25=0,(Z25-AVERAGE(W25:Y25)),(Z25-AVERAGE(V25:Y25))))))</f>
        <v>5</v>
      </c>
      <c r="AD25" s="63">
        <f>IF(AND(V25=0,W25=0,X25=0,Y25=0),"",IF(AND(V25=0,W25=0,X25=0),AC25/Y25,IF(AND(V25=0,W25=0),(AC25/AVERAGE(X25:Y25)),IF(V25=0,(AC25/AVERAGE(W25:Y25)),(AC25/AVERAGE(V25:Y25))))))</f>
        <v>0.625</v>
      </c>
      <c r="AE25" s="66">
        <f>INDEX(AE!$A$1:$K$500,MATCH($B25,AE!$A:$A,0),2)</f>
        <v>0</v>
      </c>
      <c r="AF25" s="67">
        <f>INDEX(AE!$A$1:$K$500,MATCH($B25,AE!$A:$A,0),3)</f>
        <v>0</v>
      </c>
      <c r="AG25" s="67">
        <f>INDEX(AE!$A$1:$K$500,MATCH($B25,AE!$A:$A,0),4)</f>
        <v>0</v>
      </c>
      <c r="AH25" s="67">
        <f>INDEX(AE!$A$1:$K$500,MATCH($B25,AE!$A:$A,0),5)</f>
        <v>21</v>
      </c>
      <c r="AI25" s="68">
        <f>INDEX(AE!$A$1:$K$500,MATCH($B25,AE!$A:$A,0),6)</f>
        <v>123</v>
      </c>
      <c r="AJ25" s="69">
        <f t="shared" ref="AJ25" si="72">IF(AND(AE25=0,AF25=0,AG25=0,AH25=0),AI25,IF(AND(AE25=0,AF25=0,AG25=0),AVERAGE(AH25:AI25),IF(AND(AF25=0,AE25=0),AVERAGE(AG25:AI25),IF(AE25=0,AVERAGE(AF25:AI25),AVERAGE(AE25:AI25)))))</f>
        <v>72</v>
      </c>
      <c r="AK25" s="65">
        <f t="shared" ref="AK25" si="73">IF(AND(AE25=0,AF25=0,AG25=0,AH25=0),"",IF(AND(AE25=0,AF25=0,AG25=0),AI25-AH25,IF(AND(AE25=0,AF25=0),(AI25-AVERAGE(AG25:AH25)),IF(AE25=0,(AI25-AVERAGE(AF25:AH25)),(AI25-AVERAGE(AE25:AH25))))))</f>
        <v>102</v>
      </c>
      <c r="AL25" s="63">
        <f t="shared" ref="AL25" si="74">IF(AND(AE25=0,AF25=0,AG25=0,AH25=0),"",IF(AND(AE25=0,AF25=0,AG25=0),AK25/AH25,IF(AND(AE25=0,AF25=0),(AK25/AVERAGE(AG25:AH25)),IF(AE25=0,(AK25/AVERAGE(AF25:AH25)),(AK25/AVERAGE(AE25:AH25))))))</f>
        <v>4.8571428571428568</v>
      </c>
      <c r="AM25" s="70">
        <f t="shared" ref="AM25" si="75">IF(AJ25=0,"",AB25/AJ25)</f>
        <v>0.14583333333333334</v>
      </c>
      <c r="AN25" s="71">
        <f t="shared" ref="AN25" si="76">IF(AI25=0,"",Z25/AI25)</f>
        <v>0.10569105691056911</v>
      </c>
      <c r="AO25" s="33"/>
      <c r="AP25" s="33"/>
    </row>
    <row r="26" spans="1:42" s="5" customFormat="1">
      <c r="A26" s="301" t="s">
        <v>676</v>
      </c>
      <c r="B26" s="301" t="s">
        <v>299</v>
      </c>
      <c r="C26" s="302" t="s">
        <v>32</v>
      </c>
      <c r="D26" s="303">
        <f>INDEX(PR!$A$1:$F$422,MATCH($B26,PR!$A:$A,0),2)</f>
        <v>0</v>
      </c>
      <c r="E26" s="304">
        <f>INDEX(PR!$A$1:$F$422,MATCH($B26,PR!$A:$A,0),3)</f>
        <v>0</v>
      </c>
      <c r="F26" s="304">
        <f>INDEX(PR!$A$1:$F$422,MATCH($B26,PR!$A:$A,0),4)</f>
        <v>0</v>
      </c>
      <c r="G26" s="304">
        <f>INDEX(PR!$A$1:$F$422,MATCH($B26,PR!$A:$A,0),5)</f>
        <v>5</v>
      </c>
      <c r="H26" s="304">
        <f>INDEX(PR!$A$1:$F$422,MATCH($B26,PR!$A:$A,0),6)</f>
        <v>18</v>
      </c>
      <c r="I26" s="305">
        <f t="shared" ref="I26" si="77">COUNTIF(D26:H26,"&lt;40")</f>
        <v>5</v>
      </c>
      <c r="J26" s="306">
        <f t="shared" ref="J26" si="78">IF(AND(D26=0,E26=0,F26=0,G26=0),H26,IF(AND(D26=0,E26=0,F26=0),AVERAGE(G26:H26),IF(AND(E26=0,D26=0),AVERAGE(F26:H26),IF(D26=0,AVERAGE(E26:H26),AVERAGE(D26:H26)))))</f>
        <v>11.5</v>
      </c>
      <c r="K26" s="306">
        <f t="shared" ref="K26" si="79">IF(AND(D26=0,E26=0,F26=0,G26=0),"",IF(AND(D26=0,E26=0,F26=0),H26-G26,IF(AND(D26=0,E26=0),(H26-AVERAGE(F26:G26)),IF(D26=0,(H26-AVERAGE(E26:G26)),(H26-AVERAGE(D26:G26))))))</f>
        <v>13</v>
      </c>
      <c r="L26" s="307">
        <f>IF(AND(D26=0,E26=0,F26=0,G26=0),"",IF(AND(D26=0,E26=0,F26=0),K26/G26,IF(AND(D26=0,E26=0),(K26/AVERAGE(F26:G26)),IF(D26=0,(K26/AVERAGE(E26:G26)),(K26/AVERAGE(D26:G26))))))</f>
        <v>2.6</v>
      </c>
      <c r="M26" s="154">
        <f>INDEX(GR!$A$1:$F$346,MATCH($B26,GR!$A:$A,0),2)</f>
        <v>0</v>
      </c>
      <c r="N26" s="154">
        <f>INDEX(GR!$A$1:$F$346,MATCH($B26,GR!$A:$A,0),3)</f>
        <v>0</v>
      </c>
      <c r="O26" s="154">
        <f>INDEX(GR!$A$1:$F$346,MATCH($B26,GR!$A:$A,0),4)</f>
        <v>0</v>
      </c>
      <c r="P26" s="154">
        <f>INDEX(GR!$A$1:$F$346,MATCH($B26,GR!$A:$A,0),5)</f>
        <v>0</v>
      </c>
      <c r="Q26" s="154">
        <f>INDEX(GR!$A$1:$F$346,MATCH($B26,GR!$A:$A,0),6)</f>
        <v>0</v>
      </c>
      <c r="R26" s="64">
        <f t="shared" ref="R26:R27" si="80">COUNTIF(M26:Q26,"&lt;10")</f>
        <v>5</v>
      </c>
      <c r="S26" s="65">
        <f t="shared" ref="S26:S27" si="81">IF(AND(M26=0,N26=0,O26=0,P26=0),Q26,IF(AND(M26=0,N26=0,O26=0),AVERAGE(P26:Q26),IF(AND(N26=0,M26=0),AVERAGE(O26:Q26),IF(M26=0,AVERAGE(N26:Q26),AVERAGE(M26:Q26)))))</f>
        <v>0</v>
      </c>
      <c r="T26" s="65" t="str">
        <f t="shared" ref="T26:T27" si="82">IF(AND(M26=0,N26=0,O26=0,P26=0),"",IF(AND(M26=0,N26=0,O26=0),Q26-P26,IF(AND(M26=0,N26=0),(Q26-AVERAGE(O26:P26)),IF(M26=0,(Q26-AVERAGE(N26:P26)),(Q26-AVERAGE(M26:P26))))))</f>
        <v/>
      </c>
      <c r="U26" s="63" t="str">
        <f t="shared" ref="U26:U27" si="83">IF(AND(M26=0,N26=0,O26=0,P26=0),"",IF(AND(M26=0,N26=0,O26=0),T26/AVERAGE(Q26:R26),IF(AND(M26=0,N26=0),(T26/AVERAGE(O26:P26)),IF(M26=0,(T26/AVERAGE(N26:P26)),(T26/AVERAGE(M26:P26))))))</f>
        <v/>
      </c>
      <c r="V26" s="66">
        <f>INDEX(AE!$A$1:$K$500,MATCH($B26,AE!$A:$A,0),7)</f>
        <v>0</v>
      </c>
      <c r="W26" s="67">
        <f>INDEX(AE!$A$1:$K$500,MATCH($B26,AE!$A:$A,0),8)</f>
        <v>0</v>
      </c>
      <c r="X26" s="67">
        <f>INDEX(AE!$A$1:$K$500,MATCH($B26,AE!$A:$A,0),9)</f>
        <v>0</v>
      </c>
      <c r="Y26" s="67">
        <f>INDEX(AE!$A$1:$K$500,MATCH($B26,AE!$A:$A,0),10)</f>
        <v>0</v>
      </c>
      <c r="Z26" s="68">
        <f>INDEX(AE!$A$1:$K$500,MATCH($B26,AE!$A:$A,0),11)</f>
        <v>7</v>
      </c>
      <c r="AA26" s="67">
        <f t="shared" ref="AA26:AA27" si="84">COUNTIF(V26:Z26,"&lt;10")</f>
        <v>5</v>
      </c>
      <c r="AB26" s="65">
        <f t="shared" ref="AB26:AB27" si="85">IF(AND(V26=0,W26=0,X26=0,Y26=0),Z26,IF(AND(V26=0,W26=0,X26=0),AVERAGE(Y26:Z26),IF(AND(W26=0,V26=0),AVERAGE(X26:Z26),IF(V26=0,AVERAGE(W26:Z26),AVERAGE(V26:Z26)))))</f>
        <v>7</v>
      </c>
      <c r="AC26" s="65" t="str">
        <f t="shared" ref="AC26:AC27" si="86">IF(AND(V26=0,W26=0,X26=0,Y26=0),"",IF(AND(V26=0,W26=0,X26=0),Z26-Y26,IF(AND(V26=0,W26=0),(Z26-AVERAGE(X26:Y26)),IF(V26=0,(Z26-AVERAGE(W26:Y26)),(Z26-AVERAGE(V26:Y26))))))</f>
        <v/>
      </c>
      <c r="AD26" s="63" t="str">
        <f t="shared" ref="AD26:AD27" si="87">IF(AND(V26=0,W26=0,X26=0,Y26=0),"",IF(AND(V26=0,W26=0,X26=0),AC26/Y26,IF(AND(V26=0,W26=0),(AC26/AVERAGE(X26:Y26)),IF(V26=0,(AC26/AVERAGE(W26:Y26)),(AC26/AVERAGE(V26:Y26))))))</f>
        <v/>
      </c>
      <c r="AE26" s="66">
        <f>INDEX(AE!$A$1:$K$500,MATCH($B26,AE!$A:$A,0),2)</f>
        <v>0</v>
      </c>
      <c r="AF26" s="67">
        <f>INDEX(AE!$A$1:$K$500,MATCH($B26,AE!$A:$A,0),3)</f>
        <v>0</v>
      </c>
      <c r="AG26" s="67">
        <f>INDEX(AE!$A$1:$K$500,MATCH($B26,AE!$A:$A,0),4)</f>
        <v>0</v>
      </c>
      <c r="AH26" s="67">
        <f>INDEX(AE!$A$1:$K$500,MATCH($B26,AE!$A:$A,0),5)</f>
        <v>0</v>
      </c>
      <c r="AI26" s="68">
        <f>INDEX(AE!$A$1:$K$500,MATCH($B26,AE!$A:$A,0),6)</f>
        <v>12</v>
      </c>
      <c r="AJ26" s="69">
        <f t="shared" ref="AJ26:AJ27" si="88">IF(AND(AE26=0,AF26=0,AG26=0,AH26=0),AI26,IF(AND(AE26=0,AF26=0,AG26=0),AVERAGE(AH26:AI26),IF(AND(AF26=0,AE26=0),AVERAGE(AG26:AI26),IF(AE26=0,AVERAGE(AF26:AI26),AVERAGE(AE26:AI26)))))</f>
        <v>12</v>
      </c>
      <c r="AK26" s="65" t="str">
        <f t="shared" ref="AK26:AK27" si="89">IF(AND(AE26=0,AF26=0,AG26=0,AH26=0),"",IF(AND(AE26=0,AF26=0,AG26=0),AI26-AH26,IF(AND(AE26=0,AF26=0),(AI26-AVERAGE(AG26:AH26)),IF(AE26=0,(AI26-AVERAGE(AF26:AH26)),(AI26-AVERAGE(AE26:AH26))))))</f>
        <v/>
      </c>
      <c r="AL26" s="63" t="str">
        <f t="shared" ref="AL26:AL27" si="90">IF(AND(AE26=0,AF26=0,AG26=0,AH26=0),"",IF(AND(AE26=0,AF26=0,AG26=0),AK26/AH26,IF(AND(AE26=0,AF26=0),(AK26/AVERAGE(AG26:AH26)),IF(AE26=0,(AK26/AVERAGE(AF26:AH26)),(AK26/AVERAGE(AE26:AH26))))))</f>
        <v/>
      </c>
      <c r="AM26" s="70">
        <f t="shared" ref="AM26:AM27" si="91">IF(AJ26=0,"",AB26/AJ26)</f>
        <v>0.58333333333333337</v>
      </c>
      <c r="AN26" s="71">
        <f t="shared" ref="AN26:AN27" si="92">IF(AI26=0,"",Z26/AI26)</f>
        <v>0.58333333333333337</v>
      </c>
      <c r="AO26" s="33"/>
      <c r="AP26" s="33"/>
    </row>
    <row r="27" spans="1:42" s="5" customFormat="1">
      <c r="A27" s="308" t="s">
        <v>677</v>
      </c>
      <c r="B27" s="301"/>
      <c r="C27" s="302"/>
      <c r="D27" s="303">
        <f>D25+D26</f>
        <v>0</v>
      </c>
      <c r="E27" s="304">
        <f>E25+E26</f>
        <v>0</v>
      </c>
      <c r="F27" s="304">
        <f t="shared" ref="F27:H27" si="93">F25+F26</f>
        <v>0</v>
      </c>
      <c r="G27" s="304">
        <f t="shared" si="93"/>
        <v>16</v>
      </c>
      <c r="H27" s="304">
        <f t="shared" si="93"/>
        <v>46</v>
      </c>
      <c r="I27" s="305">
        <f t="shared" ref="I27" si="94">COUNTIF(D27:H27,"&lt;40")</f>
        <v>4</v>
      </c>
      <c r="J27" s="306">
        <f t="shared" ref="J27" si="95">IF(AND(D27=0,E27=0,F27=0,G27=0),H27,IF(AND(D27=0,E27=0,F27=0),AVERAGE(G27:H27),IF(AND(E27=0,D27=0),AVERAGE(F27:H27),IF(D27=0,AVERAGE(E27:H27),AVERAGE(D27:H27)))))</f>
        <v>31</v>
      </c>
      <c r="K27" s="306">
        <f t="shared" ref="K27" si="96">IF(AND(D27=0,E27=0,F27=0,G27=0),"",IF(AND(D27=0,E27=0,F27=0),H27-G27,IF(AND(D27=0,E27=0),(H27-AVERAGE(F27:G27)),IF(D27=0,(H27-AVERAGE(E27:G27)),(H27-AVERAGE(D27:G27))))))</f>
        <v>30</v>
      </c>
      <c r="L27" s="307">
        <f>IF(AND(D27=0,E27=0,F27=0,G27=0),"",IF(AND(D27=0,E27=0,F27=0),K27/G27,IF(AND(D27=0,E27=0),(K27/AVERAGE(F27:G27)),IF(D27=0,(K27/AVERAGE(E27:G27)),(K27/AVERAGE(D27:G27))))))</f>
        <v>1.875</v>
      </c>
      <c r="M27" s="303">
        <f>M25+M26</f>
        <v>0</v>
      </c>
      <c r="N27" s="304">
        <f>N25+N26</f>
        <v>0</v>
      </c>
      <c r="O27" s="304">
        <f t="shared" ref="O27" si="97">O25+O26</f>
        <v>0</v>
      </c>
      <c r="P27" s="304">
        <f t="shared" ref="P27" si="98">P25+P26</f>
        <v>0</v>
      </c>
      <c r="Q27" s="304">
        <f t="shared" ref="Q27" si="99">Q25+Q26</f>
        <v>0</v>
      </c>
      <c r="R27" s="64">
        <f t="shared" si="80"/>
        <v>5</v>
      </c>
      <c r="S27" s="65">
        <f t="shared" si="81"/>
        <v>0</v>
      </c>
      <c r="T27" s="65" t="str">
        <f t="shared" si="82"/>
        <v/>
      </c>
      <c r="U27" s="63" t="str">
        <f t="shared" si="83"/>
        <v/>
      </c>
      <c r="V27" s="303">
        <f>V25+V26</f>
        <v>0</v>
      </c>
      <c r="W27" s="304">
        <f>W25+W26</f>
        <v>0</v>
      </c>
      <c r="X27" s="304">
        <f t="shared" ref="X27" si="100">X25+X26</f>
        <v>0</v>
      </c>
      <c r="Y27" s="304">
        <f t="shared" ref="Y27" si="101">Y25+Y26</f>
        <v>8</v>
      </c>
      <c r="Z27" s="304">
        <f t="shared" ref="Z27" si="102">Z25+Z26</f>
        <v>20</v>
      </c>
      <c r="AA27" s="67">
        <f t="shared" si="84"/>
        <v>4</v>
      </c>
      <c r="AB27" s="65">
        <f t="shared" si="85"/>
        <v>14</v>
      </c>
      <c r="AC27" s="65">
        <f t="shared" si="86"/>
        <v>12</v>
      </c>
      <c r="AD27" s="63">
        <f t="shared" si="87"/>
        <v>1.5</v>
      </c>
      <c r="AE27" s="303">
        <f>AE25+AE26</f>
        <v>0</v>
      </c>
      <c r="AF27" s="304">
        <f>AF25+AF26</f>
        <v>0</v>
      </c>
      <c r="AG27" s="304">
        <f t="shared" ref="AG27" si="103">AG25+AG26</f>
        <v>0</v>
      </c>
      <c r="AH27" s="304">
        <f t="shared" ref="AH27" si="104">AH25+AH26</f>
        <v>21</v>
      </c>
      <c r="AI27" s="304">
        <f t="shared" ref="AI27" si="105">AI25+AI26</f>
        <v>135</v>
      </c>
      <c r="AJ27" s="69">
        <f t="shared" si="88"/>
        <v>78</v>
      </c>
      <c r="AK27" s="65">
        <f t="shared" si="89"/>
        <v>114</v>
      </c>
      <c r="AL27" s="63">
        <f t="shared" si="90"/>
        <v>5.4285714285714288</v>
      </c>
      <c r="AM27" s="70">
        <f t="shared" si="91"/>
        <v>0.17948717948717949</v>
      </c>
      <c r="AN27" s="71">
        <f t="shared" si="92"/>
        <v>0.14814814814814814</v>
      </c>
      <c r="AO27" s="33"/>
      <c r="AP27" s="33"/>
    </row>
    <row r="28" spans="1:42" s="5" customFormat="1">
      <c r="A28" s="7"/>
      <c r="B28" s="7"/>
      <c r="C28" s="7"/>
      <c r="D28" s="8"/>
      <c r="E28" s="9"/>
      <c r="F28" s="9"/>
      <c r="G28" s="9"/>
      <c r="H28" s="9"/>
      <c r="I28" s="10"/>
      <c r="J28" s="11"/>
      <c r="K28" s="11"/>
      <c r="L28" s="12"/>
      <c r="M28" s="9"/>
      <c r="N28" s="9"/>
      <c r="O28" s="9"/>
      <c r="P28" s="9"/>
      <c r="Q28" s="9"/>
      <c r="R28" s="10"/>
      <c r="S28" s="13"/>
      <c r="T28" s="13"/>
      <c r="U28" s="14"/>
      <c r="V28" s="8"/>
      <c r="W28" s="9"/>
      <c r="X28" s="9"/>
      <c r="Y28" s="9"/>
      <c r="Z28" s="9"/>
      <c r="AA28" s="9"/>
      <c r="AB28" s="13"/>
      <c r="AC28" s="13"/>
      <c r="AD28" s="12"/>
      <c r="AE28" s="8"/>
      <c r="AF28" s="9"/>
      <c r="AG28" s="9"/>
      <c r="AH28" s="9"/>
      <c r="AI28" s="9"/>
      <c r="AJ28" s="15"/>
      <c r="AK28" s="13"/>
      <c r="AL28" s="12"/>
      <c r="AM28" s="16"/>
      <c r="AN28" s="17"/>
      <c r="AO28" s="33"/>
      <c r="AP28" s="33"/>
    </row>
    <row r="29" spans="1:42" s="5" customFormat="1">
      <c r="A29" s="18" t="s">
        <v>538</v>
      </c>
      <c r="B29" s="115" t="s">
        <v>281</v>
      </c>
      <c r="C29" s="7"/>
      <c r="D29" s="149">
        <f>INDEX(PR!$A$1:$F$422,MATCH($B29,PR!$A:$A,0),2)</f>
        <v>338</v>
      </c>
      <c r="E29" s="150">
        <f>INDEX(PR!$A$1:$F$422,MATCH($B29,PR!$A:$A,0),3)</f>
        <v>254</v>
      </c>
      <c r="F29" s="150">
        <f>INDEX(PR!$A$1:$F$422,MATCH($B29,PR!$A:$A,0),4)</f>
        <v>181</v>
      </c>
      <c r="G29" s="150">
        <f>INDEX(PR!$A$1:$F$422,MATCH($B29,PR!$A:$A,0),5)</f>
        <v>135</v>
      </c>
      <c r="H29" s="150">
        <f>INDEX(PR!$A$1:$F$422,MATCH($B29,PR!$A:$A,0),6)</f>
        <v>120</v>
      </c>
      <c r="I29" s="19">
        <f t="shared" ref="I29:I40" si="106">COUNTIF(D29:H29,"&lt;40")</f>
        <v>0</v>
      </c>
      <c r="J29" s="151">
        <f t="shared" ref="J29:J40" si="107">IF(AND(D29=0,E29=0,F29=0,G29=0),H29,IF(AND(D29=0,E29=0,F29=0),AVERAGE(G29:H29),IF(AND(E29=0,D29=0),AVERAGE(F29:H29),IF(D29=0,AVERAGE(E29:H29),AVERAGE(D29:H29)))))</f>
        <v>205.6</v>
      </c>
      <c r="K29" s="151">
        <f t="shared" ref="K29:K40" si="108">IF(AND(D29=0,E29=0,F29=0,G29=0),"",IF(AND(D29=0,E29=0,F29=0),H29-G29,IF(AND(D29=0,E29=0),(H29-AVERAGE(F29:G29)),IF(D29=0,(H29-AVERAGE(E29:G29)),(H29-AVERAGE(D29:G29))))))</f>
        <v>-107</v>
      </c>
      <c r="L29" s="20">
        <f>IF(AND(D29=0,E29=0,F29=0,G29=0),"",IF(AND(D29=0,E29=0,F29=0),K29/G29,IF(AND(D29=0,E29=0),(K29/AVERAGE(F29:G29)),IF(D29=0,(K29/AVERAGE(E29:G29)),(K29/AVERAGE(D29:G29))))))</f>
        <v>-0.47136563876651982</v>
      </c>
      <c r="M29" s="150">
        <f>INDEX(GR!$A$1:$F$346,MATCH($B29,GR!$A:$A,0),2)</f>
        <v>99</v>
      </c>
      <c r="N29" s="150">
        <f>INDEX(GR!$A$1:$F$346,MATCH($B29,GR!$A:$A,0),3)</f>
        <v>98</v>
      </c>
      <c r="O29" s="150">
        <f>INDEX(GR!$A$1:$F$346,MATCH($B29,GR!$A:$A,0),4)</f>
        <v>85</v>
      </c>
      <c r="P29" s="150">
        <f>INDEX(GR!$A$1:$F$346,MATCH($B29,GR!$A:$A,0),5)</f>
        <v>63</v>
      </c>
      <c r="Q29" s="150">
        <f>INDEX(GR!$A$1:$F$346,MATCH($B29,GR!$A:$A,0),6)</f>
        <v>42</v>
      </c>
      <c r="R29" s="21">
        <f t="shared" ref="R29:R40" si="109">COUNTIF(M29:Q29,"&lt;10")</f>
        <v>0</v>
      </c>
      <c r="S29" s="22">
        <f t="shared" ref="S29:S40" si="110">IF(AND(M29=0,N29=0,O29=0,P29=0),Q29,IF(AND(M29=0,N29=0,O29=0),AVERAGE(P29:Q29),IF(AND(N29=0,M29=0),AVERAGE(O29:Q29),IF(M29=0,AVERAGE(N29:Q29),AVERAGE(M29:Q29)))))</f>
        <v>77.400000000000006</v>
      </c>
      <c r="T29" s="22">
        <f t="shared" ref="T29:T40" si="111">IF(AND(M29=0,N29=0,O29=0,P29=0),"",IF(AND(M29=0,N29=0,O29=0),Q29-P29,IF(AND(M29=0,N29=0),(Q29-AVERAGE(O29:P29)),IF(M29=0,(Q29-AVERAGE(N29:P29)),(Q29-AVERAGE(M29:P29))))))</f>
        <v>-44.25</v>
      </c>
      <c r="U29" s="285">
        <f>IF(AND(M29=0,N29=0,O29=0,P29=0),"",IF(AND(M29=0,N29=0,O29=0),T29/P29,IF(AND(M29=0,N29=0),(T29/AVERAGE(O29:P29)),IF(M29=0,(T29/AVERAGE(N29:P29)),(T29/AVERAGE(M29:P29))))))</f>
        <v>-0.5130434782608696</v>
      </c>
      <c r="V29" s="23">
        <f>INDEX(AE!$A$1:$K$500,MATCH($B29,AE!$A:$A,0),7)</f>
        <v>86</v>
      </c>
      <c r="W29" s="24">
        <f>INDEX(AE!$A$1:$K$500,MATCH($B29,AE!$A:$A,0),8)</f>
        <v>60</v>
      </c>
      <c r="X29" s="24">
        <f>INDEX(AE!$A$1:$K$500,MATCH($B29,AE!$A:$A,0),9)</f>
        <v>33</v>
      </c>
      <c r="Y29" s="24">
        <f>INDEX(AE!$A$1:$K$500,MATCH($B29,AE!$A:$A,0),10)</f>
        <v>35</v>
      </c>
      <c r="Z29" s="25">
        <f>INDEX(AE!$A$1:$K$500,MATCH($B29,AE!$A:$A,0),11)</f>
        <v>34</v>
      </c>
      <c r="AA29" s="24">
        <f t="shared" ref="AA29:AA40" si="112">COUNTIF(V29:Z29,"&lt;10")</f>
        <v>0</v>
      </c>
      <c r="AB29" s="22">
        <f t="shared" ref="AB29:AB40" si="113">IF(AND(V29=0,W29=0,X29=0,Y29=0),Z29,IF(AND(V29=0,W29=0,X29=0),AVERAGE(Y29:Z29),IF(AND(W29=0,V29=0),AVERAGE(X29:Z29),IF(V29=0,AVERAGE(W29:Z29),AVERAGE(V29:Z29)))))</f>
        <v>49.6</v>
      </c>
      <c r="AC29" s="22">
        <f t="shared" ref="AC29:AC40" si="114">IF(AND(V29=0,W29=0,X29=0,Y29=0),"",IF(AND(V29=0,W29=0,X29=0),Z29-Y29,IF(AND(V29=0,W29=0),(Z29-AVERAGE(X29:Y29)),IF(V29=0,(Z29-AVERAGE(W29:Y29)),(Z29-AVERAGE(V29:Y29))))))</f>
        <v>-19.5</v>
      </c>
      <c r="AD29" s="20">
        <f>IF(AND(V29=0,W29=0,X29=0,Y29=0),"",IF(AND(V29=0,W29=0,X29=0),AC29/Y29,IF(AND(V29=0,W29=0),(AC29/AVERAGE(X29:Y29)),IF(V29=0,(AC29/AVERAGE(W29:Y29)),(AC29/AVERAGE(V29:Y29))))))</f>
        <v>-0.3644859813084112</v>
      </c>
      <c r="AE29" s="23">
        <f>INDEX(AE!$A$1:$K$500,MATCH($B29,AE!$A:$A,0),2)</f>
        <v>385</v>
      </c>
      <c r="AF29" s="24">
        <f>INDEX(AE!$A$1:$K$500,MATCH($B29,AE!$A:$A,0),3)</f>
        <v>294</v>
      </c>
      <c r="AG29" s="24">
        <f>INDEX(AE!$A$1:$K$500,MATCH($B29,AE!$A:$A,0),4)</f>
        <v>143</v>
      </c>
      <c r="AH29" s="24">
        <f>INDEX(AE!$A$1:$K$500,MATCH($B29,AE!$A:$A,0),5)</f>
        <v>175</v>
      </c>
      <c r="AI29" s="25">
        <f>INDEX(AE!$A$1:$K$500,MATCH($B29,AE!$A:$A,0),6)</f>
        <v>266</v>
      </c>
      <c r="AJ29" s="27">
        <f t="shared" ref="AJ29:AJ40" si="115">IF(AND(AE29=0,AF29=0,AG29=0,AH29=0),AI29,IF(AND(AE29=0,AF29=0,AG29=0),AVERAGE(AH29:AI29),IF(AND(AF29=0,AE29=0),AVERAGE(AG29:AI29),IF(AE29=0,AVERAGE(AF29:AI29),AVERAGE(AE29:AI29)))))</f>
        <v>252.6</v>
      </c>
      <c r="AK29" s="22">
        <f t="shared" ref="AK29:AK40" si="116">IF(AND(AE29=0,AF29=0,AG29=0,AH29=0),"",IF(AND(AE29=0,AF29=0,AG29=0),AI29-AH29,IF(AND(AE29=0,AF29=0),(AI29-AVERAGE(AG29:AH29)),IF(AE29=0,(AI29-AVERAGE(AF29:AH29)),(AI29-AVERAGE(AE29:AH29))))))</f>
        <v>16.75</v>
      </c>
      <c r="AL29" s="31">
        <f t="shared" ref="AL29:AL44" si="117">IF(AND(AE29=0,AF29=0,AG29=0,AH29=0),"",IF(AND(AE29=0,AF29=0,AG29=0),AK29/AH29,IF(AND(AE29=0,AF29=0),(AK29/AVERAGE(AG29:AH29)),IF(AE29=0,(AK29/AVERAGE(AF29:AH29)),(AK29/AVERAGE(AE29:AH29))))))</f>
        <v>6.720160481444333E-2</v>
      </c>
      <c r="AM29" s="286">
        <f t="shared" ref="AM29:AM40" si="118">IF(AJ29=0,"",AB29/AJ29)</f>
        <v>0.19635787806809185</v>
      </c>
      <c r="AN29" s="29">
        <f t="shared" ref="AN29:AN40" si="119">IF(AI29=0,"",Z29/AI29)</f>
        <v>0.12781954887218044</v>
      </c>
      <c r="AO29" s="33"/>
      <c r="AP29" s="33"/>
    </row>
    <row r="30" spans="1:42" s="5" customFormat="1">
      <c r="A30" s="60" t="s">
        <v>539</v>
      </c>
      <c r="B30" s="88" t="s">
        <v>282</v>
      </c>
      <c r="C30" s="61" t="s">
        <v>32</v>
      </c>
      <c r="D30" s="153">
        <f>INDEX(PR!$A$1:$F$422,MATCH($B30,PR!$A:$A,0),2)</f>
        <v>0</v>
      </c>
      <c r="E30" s="154">
        <f>INDEX(PR!$A$1:$F$422,MATCH($B30,PR!$A:$A,0),3)</f>
        <v>6</v>
      </c>
      <c r="F30" s="154">
        <f>INDEX(PR!$A$1:$F$422,MATCH($B30,PR!$A:$A,0),4)</f>
        <v>14</v>
      </c>
      <c r="G30" s="154">
        <f>INDEX(PR!$A$1:$F$422,MATCH($B30,PR!$A:$A,0),5)</f>
        <v>23</v>
      </c>
      <c r="H30" s="154">
        <f>INDEX(PR!$A$1:$F$422,MATCH($B30,PR!$A:$A,0),6)</f>
        <v>21</v>
      </c>
      <c r="I30" s="62">
        <f t="shared" si="106"/>
        <v>5</v>
      </c>
      <c r="J30" s="155">
        <f t="shared" si="107"/>
        <v>16</v>
      </c>
      <c r="K30" s="155">
        <f t="shared" si="108"/>
        <v>6.6666666666666661</v>
      </c>
      <c r="L30" s="63">
        <f t="shared" ref="L30:L32" si="120">IF(AND(D30=0,E30=0,F30=0,G30=0),"",IF(AND(D30=0,E30=0,F30=0),K30/G30,IF(AND(D30=0,E30=0),(K30/AVERAGE(F30:G30)),IF(D30=0,(K30/AVERAGE(E30:G30)),(K30/AVERAGE(D30:G30))))))</f>
        <v>0.46511627906976738</v>
      </c>
      <c r="M30" s="154">
        <f>INDEX(GR!$A$1:$F$346,MATCH($B30,GR!$A:$A,0),2)</f>
        <v>0</v>
      </c>
      <c r="N30" s="154">
        <f>INDEX(GR!$A$1:$F$346,MATCH($B30,GR!$A:$A,0),3)</f>
        <v>0</v>
      </c>
      <c r="O30" s="154">
        <f>INDEX(GR!$A$1:$F$346,MATCH($B30,GR!$A:$A,0),4)</f>
        <v>0</v>
      </c>
      <c r="P30" s="154">
        <f>INDEX(GR!$A$1:$F$346,MATCH($B30,GR!$A:$A,0),5)</f>
        <v>1</v>
      </c>
      <c r="Q30" s="154">
        <f>INDEX(GR!$A$1:$F$346,MATCH($B30,GR!$A:$A,0),6)</f>
        <v>5</v>
      </c>
      <c r="R30" s="64">
        <f t="shared" si="109"/>
        <v>5</v>
      </c>
      <c r="S30" s="65">
        <f t="shared" si="110"/>
        <v>3</v>
      </c>
      <c r="T30" s="65">
        <f t="shared" si="111"/>
        <v>4</v>
      </c>
      <c r="U30" s="63">
        <f t="shared" ref="U30:U32" si="121">IF(AND(M30=0,N30=0,O30=0,P30=0),"",IF(AND(M30=0,N30=0,O30=0),T30/AVERAGE(Q30:R30),IF(AND(M30=0,N30=0),(T30/AVERAGE(O30:P30)),IF(M30=0,(T30/AVERAGE(N30:P30)),(T30/AVERAGE(M30:P30))))))</f>
        <v>0.8</v>
      </c>
      <c r="V30" s="66">
        <f>INDEX(AE!$A$1:$K$500,MATCH($B30,AE!$A:$A,0),7)</f>
        <v>0</v>
      </c>
      <c r="W30" s="67">
        <f>INDEX(AE!$A$1:$K$500,MATCH($B30,AE!$A:$A,0),8)</f>
        <v>1</v>
      </c>
      <c r="X30" s="67">
        <f>INDEX(AE!$A$1:$K$500,MATCH($B30,AE!$A:$A,0),9)</f>
        <v>6</v>
      </c>
      <c r="Y30" s="67">
        <f>INDEX(AE!$A$1:$K$500,MATCH($B30,AE!$A:$A,0),10)</f>
        <v>10</v>
      </c>
      <c r="Z30" s="68">
        <f>INDEX(AE!$A$1:$K$500,MATCH($B30,AE!$A:$A,0),11)</f>
        <v>6</v>
      </c>
      <c r="AA30" s="67">
        <f t="shared" si="112"/>
        <v>4</v>
      </c>
      <c r="AB30" s="65">
        <f t="shared" si="113"/>
        <v>5.75</v>
      </c>
      <c r="AC30" s="65">
        <f t="shared" si="114"/>
        <v>0.33333333333333304</v>
      </c>
      <c r="AD30" s="63">
        <f>IF(AND(V30=0,W30=0,X30=0,Y30=0),"",IF(AND(V30=0,W30=0,X30=0),AC30/Y30,IF(AND(V30=0,W30=0),(AC30/AVERAGE(X30:Y30)),IF(V30=0,(AC30/AVERAGE(W30:Y30)),(AC30/AVERAGE(V30:Y30))))))</f>
        <v>5.882352941176465E-2</v>
      </c>
      <c r="AE30" s="66">
        <f>INDEX(AE!$A$1:$K$500,MATCH($B30,AE!$A:$A,0),2)</f>
        <v>0</v>
      </c>
      <c r="AF30" s="67">
        <f>INDEX(AE!$A$1:$K$500,MATCH($B30,AE!$A:$A,0),3)</f>
        <v>1</v>
      </c>
      <c r="AG30" s="67">
        <f>INDEX(AE!$A$1:$K$500,MATCH($B30,AE!$A:$A,0),4)</f>
        <v>34</v>
      </c>
      <c r="AH30" s="67">
        <f>INDEX(AE!$A$1:$K$500,MATCH($B30,AE!$A:$A,0),5)</f>
        <v>42</v>
      </c>
      <c r="AI30" s="68">
        <f>INDEX(AE!$A$1:$K$500,MATCH($B30,AE!$A:$A,0),6)</f>
        <v>41</v>
      </c>
      <c r="AJ30" s="69">
        <f t="shared" si="115"/>
        <v>29.5</v>
      </c>
      <c r="AK30" s="65">
        <f t="shared" si="116"/>
        <v>15.333333333333332</v>
      </c>
      <c r="AL30" s="63">
        <f t="shared" si="117"/>
        <v>0.59740259740259738</v>
      </c>
      <c r="AM30" s="70">
        <f t="shared" si="118"/>
        <v>0.19491525423728814</v>
      </c>
      <c r="AN30" s="71">
        <f t="shared" si="119"/>
        <v>0.14634146341463414</v>
      </c>
      <c r="AO30" s="33"/>
      <c r="AP30" s="33"/>
    </row>
    <row r="31" spans="1:42" s="5" customFormat="1">
      <c r="A31" s="60" t="s">
        <v>540</v>
      </c>
      <c r="B31" s="95" t="s">
        <v>283</v>
      </c>
      <c r="C31" s="61" t="s">
        <v>32</v>
      </c>
      <c r="D31" s="153">
        <f>INDEX(PR!$A$1:$F$422,MATCH($B31,PR!$A:$A,0),2)</f>
        <v>0</v>
      </c>
      <c r="E31" s="154">
        <f>INDEX(PR!$A$1:$F$422,MATCH($B31,PR!$A:$A,0),3)</f>
        <v>3</v>
      </c>
      <c r="F31" s="154">
        <f>INDEX(PR!$A$1:$F$422,MATCH($B31,PR!$A:$A,0),4)</f>
        <v>43</v>
      </c>
      <c r="G31" s="154">
        <f>INDEX(PR!$A$1:$F$422,MATCH($B31,PR!$A:$A,0),5)</f>
        <v>76</v>
      </c>
      <c r="H31" s="154">
        <f>INDEX(PR!$A$1:$F$422,MATCH($B31,PR!$A:$A,0),6)</f>
        <v>83</v>
      </c>
      <c r="I31" s="62">
        <f t="shared" si="106"/>
        <v>2</v>
      </c>
      <c r="J31" s="155">
        <f t="shared" si="107"/>
        <v>51.25</v>
      </c>
      <c r="K31" s="155">
        <f t="shared" si="108"/>
        <v>42.333333333333336</v>
      </c>
      <c r="L31" s="63">
        <f t="shared" si="120"/>
        <v>1.0409836065573772</v>
      </c>
      <c r="M31" s="154">
        <f>INDEX(GR!$A$1:$F$346,MATCH($B31,GR!$A:$A,0),2)</f>
        <v>0</v>
      </c>
      <c r="N31" s="154">
        <f>INDEX(GR!$A$1:$F$346,MATCH($B31,GR!$A:$A,0),3)</f>
        <v>0</v>
      </c>
      <c r="O31" s="154">
        <f>INDEX(GR!$A$1:$F$346,MATCH($B31,GR!$A:$A,0),4)</f>
        <v>0</v>
      </c>
      <c r="P31" s="154">
        <f>INDEX(GR!$A$1:$F$346,MATCH($B31,GR!$A:$A,0),5)</f>
        <v>0</v>
      </c>
      <c r="Q31" s="154">
        <f>INDEX(GR!$A$1:$F$346,MATCH($B31,GR!$A:$A,0),6)</f>
        <v>0</v>
      </c>
      <c r="R31" s="64">
        <f t="shared" si="109"/>
        <v>5</v>
      </c>
      <c r="S31" s="65">
        <f t="shared" si="110"/>
        <v>0</v>
      </c>
      <c r="T31" s="65" t="str">
        <f t="shared" si="111"/>
        <v/>
      </c>
      <c r="U31" s="63" t="str">
        <f t="shared" si="121"/>
        <v/>
      </c>
      <c r="V31" s="66">
        <f>INDEX(AE!$A$1:$K$500,MATCH($B31,AE!$A:$A,0),7)</f>
        <v>0</v>
      </c>
      <c r="W31" s="67">
        <f>INDEX(AE!$A$1:$K$500,MATCH($B31,AE!$A:$A,0),8)</f>
        <v>0</v>
      </c>
      <c r="X31" s="67">
        <f>INDEX(AE!$A$1:$K$500,MATCH($B31,AE!$A:$A,0),9)</f>
        <v>30</v>
      </c>
      <c r="Y31" s="67">
        <f>INDEX(AE!$A$1:$K$500,MATCH($B31,AE!$A:$A,0),10)</f>
        <v>37</v>
      </c>
      <c r="Z31" s="68">
        <f>INDEX(AE!$A$1:$K$500,MATCH($B31,AE!$A:$A,0),11)</f>
        <v>31</v>
      </c>
      <c r="AA31" s="67">
        <f t="shared" si="112"/>
        <v>2</v>
      </c>
      <c r="AB31" s="65">
        <f t="shared" si="113"/>
        <v>32.666666666666664</v>
      </c>
      <c r="AC31" s="65">
        <f t="shared" si="114"/>
        <v>-2.5</v>
      </c>
      <c r="AD31" s="63">
        <f>IF(AND(V31=0,W31=0,X31=0,Y31=0),"",IF(AND(V31=0,W31=0,X31=0),AC31/Y31,IF(AND(V31=0,W31=0),(AC31/AVERAGE(X31:Y31)),IF(V31=0,(AC31/AVERAGE(W31:Y31)),(AC31/AVERAGE(V31:Y31))))))</f>
        <v>-7.4626865671641784E-2</v>
      </c>
      <c r="AE31" s="66">
        <f>INDEX(AE!$A$1:$K$500,MATCH($B31,AE!$A:$A,0),2)</f>
        <v>0</v>
      </c>
      <c r="AF31" s="67">
        <f>INDEX(AE!$A$1:$K$500,MATCH($B31,AE!$A:$A,0),3)</f>
        <v>1</v>
      </c>
      <c r="AG31" s="67">
        <f>INDEX(AE!$A$1:$K$500,MATCH($B31,AE!$A:$A,0),4)</f>
        <v>219</v>
      </c>
      <c r="AH31" s="67">
        <f>INDEX(AE!$A$1:$K$500,MATCH($B31,AE!$A:$A,0),5)</f>
        <v>250</v>
      </c>
      <c r="AI31" s="68">
        <f>INDEX(AE!$A$1:$K$500,MATCH($B31,AE!$A:$A,0),6)</f>
        <v>242</v>
      </c>
      <c r="AJ31" s="69">
        <f t="shared" si="115"/>
        <v>178</v>
      </c>
      <c r="AK31" s="65">
        <f t="shared" si="116"/>
        <v>85.333333333333343</v>
      </c>
      <c r="AL31" s="63">
        <f t="shared" si="117"/>
        <v>0.54468085106382991</v>
      </c>
      <c r="AM31" s="170">
        <f t="shared" si="118"/>
        <v>0.18352059925093631</v>
      </c>
      <c r="AN31" s="171">
        <f t="shared" si="119"/>
        <v>0.128099173553719</v>
      </c>
      <c r="AO31" s="33"/>
      <c r="AP31" s="33"/>
    </row>
    <row r="32" spans="1:42" s="5" customFormat="1">
      <c r="A32" s="60" t="s">
        <v>541</v>
      </c>
      <c r="B32" s="95" t="s">
        <v>259</v>
      </c>
      <c r="C32" s="61" t="s">
        <v>32</v>
      </c>
      <c r="D32" s="153">
        <f>INDEX(PR!$A$1:$F$422,MATCH($B32,PR!$A:$A,0),2)</f>
        <v>0</v>
      </c>
      <c r="E32" s="154">
        <f>INDEX(PR!$A$1:$F$422,MATCH($B32,PR!$A:$A,0),3)</f>
        <v>4</v>
      </c>
      <c r="F32" s="154">
        <f>INDEX(PR!$A$1:$F$422,MATCH($B32,PR!$A:$A,0),4)</f>
        <v>69</v>
      </c>
      <c r="G32" s="154">
        <f>INDEX(PR!$A$1:$F$422,MATCH($B32,PR!$A:$A,0),5)</f>
        <v>126</v>
      </c>
      <c r="H32" s="154">
        <f>INDEX(PR!$A$1:$F$422,MATCH($B32,PR!$A:$A,0),6)</f>
        <v>109</v>
      </c>
      <c r="I32" s="62">
        <f t="shared" si="106"/>
        <v>2</v>
      </c>
      <c r="J32" s="155">
        <f t="shared" si="107"/>
        <v>77</v>
      </c>
      <c r="K32" s="155">
        <f t="shared" si="108"/>
        <v>42.666666666666671</v>
      </c>
      <c r="L32" s="63">
        <f t="shared" si="120"/>
        <v>0.64321608040201017</v>
      </c>
      <c r="M32" s="154">
        <f>INDEX(GR!$A$1:$F$346,MATCH($B32,GR!$A:$A,0),2)</f>
        <v>0</v>
      </c>
      <c r="N32" s="154">
        <f>INDEX(GR!$A$1:$F$346,MATCH($B32,GR!$A:$A,0),3)</f>
        <v>0</v>
      </c>
      <c r="O32" s="154">
        <f>INDEX(GR!$A$1:$F$346,MATCH($B32,GR!$A:$A,0),4)</f>
        <v>0</v>
      </c>
      <c r="P32" s="154">
        <f>INDEX(GR!$A$1:$F$346,MATCH($B32,GR!$A:$A,0),5)</f>
        <v>0</v>
      </c>
      <c r="Q32" s="154">
        <f>INDEX(GR!$A$1:$F$346,MATCH($B32,GR!$A:$A,0),6)</f>
        <v>23</v>
      </c>
      <c r="R32" s="64">
        <f t="shared" si="109"/>
        <v>4</v>
      </c>
      <c r="S32" s="65">
        <f t="shared" si="110"/>
        <v>23</v>
      </c>
      <c r="T32" s="65" t="str">
        <f t="shared" si="111"/>
        <v/>
      </c>
      <c r="U32" s="63" t="str">
        <f t="shared" si="121"/>
        <v/>
      </c>
      <c r="V32" s="66">
        <f>INDEX(AE!$A$1:$K$500,MATCH($B32,AE!$A:$A,0),7)</f>
        <v>0</v>
      </c>
      <c r="W32" s="67">
        <f>INDEX(AE!$A$1:$K$500,MATCH($B32,AE!$A:$A,0),8)</f>
        <v>5</v>
      </c>
      <c r="X32" s="67">
        <f>INDEX(AE!$A$1:$K$500,MATCH($B32,AE!$A:$A,0),9)</f>
        <v>45</v>
      </c>
      <c r="Y32" s="67">
        <f>INDEX(AE!$A$1:$K$500,MATCH($B32,AE!$A:$A,0),10)</f>
        <v>48</v>
      </c>
      <c r="Z32" s="68">
        <f>INDEX(AE!$A$1:$K$500,MATCH($B32,AE!$A:$A,0),11)</f>
        <v>27</v>
      </c>
      <c r="AA32" s="67">
        <f t="shared" si="112"/>
        <v>2</v>
      </c>
      <c r="AB32" s="65">
        <f t="shared" si="113"/>
        <v>31.25</v>
      </c>
      <c r="AC32" s="65">
        <f t="shared" si="114"/>
        <v>-5.6666666666666643</v>
      </c>
      <c r="AD32" s="63">
        <f>IF(AND(V32=0,W32=0,X32=0,Y32=0),"",IF(AND(V32=0,W32=0,X32=0),AC32/Y32,IF(AND(V32=0,W32=0),(AC32/AVERAGE(X32:Y32)),IF(V32=0,(AC32/AVERAGE(W32:Y32)),(AC32/AVERAGE(V32:Y32))))))</f>
        <v>-0.17346938775510198</v>
      </c>
      <c r="AE32" s="66">
        <f>INDEX(AE!$A$1:$K$500,MATCH($B32,AE!$A:$A,0),2)</f>
        <v>0</v>
      </c>
      <c r="AF32" s="67">
        <f>INDEX(AE!$A$1:$K$500,MATCH($B32,AE!$A:$A,0),3)</f>
        <v>12</v>
      </c>
      <c r="AG32" s="67">
        <f>INDEX(AE!$A$1:$K$500,MATCH($B32,AE!$A:$A,0),4)</f>
        <v>75</v>
      </c>
      <c r="AH32" s="67">
        <f>INDEX(AE!$A$1:$K$500,MATCH($B32,AE!$A:$A,0),5)</f>
        <v>73</v>
      </c>
      <c r="AI32" s="68">
        <f>INDEX(AE!$A$1:$K$500,MATCH($B32,AE!$A:$A,0),6)</f>
        <v>48</v>
      </c>
      <c r="AJ32" s="69">
        <f t="shared" si="115"/>
        <v>52</v>
      </c>
      <c r="AK32" s="65">
        <f t="shared" si="116"/>
        <v>-5.3333333333333357</v>
      </c>
      <c r="AL32" s="63">
        <f t="shared" si="117"/>
        <v>-0.10000000000000003</v>
      </c>
      <c r="AM32" s="170">
        <f t="shared" si="118"/>
        <v>0.60096153846153844</v>
      </c>
      <c r="AN32" s="171">
        <f t="shared" si="119"/>
        <v>0.5625</v>
      </c>
      <c r="AO32" s="33"/>
      <c r="AP32" s="33"/>
    </row>
    <row r="33" spans="1:43" s="50" customFormat="1">
      <c r="A33" s="51" t="s">
        <v>542</v>
      </c>
      <c r="B33" s="51" t="s">
        <v>543</v>
      </c>
      <c r="C33" s="161"/>
      <c r="D33" s="162">
        <f>SUM(D29:D31)</f>
        <v>338</v>
      </c>
      <c r="E33" s="163">
        <f>SUM(E29:E32)</f>
        <v>267</v>
      </c>
      <c r="F33" s="163">
        <f t="shared" ref="F33:H33" si="122">SUM(F29:F32)</f>
        <v>307</v>
      </c>
      <c r="G33" s="163">
        <f t="shared" si="122"/>
        <v>360</v>
      </c>
      <c r="H33" s="163">
        <f t="shared" si="122"/>
        <v>333</v>
      </c>
      <c r="I33" s="52">
        <f t="shared" si="106"/>
        <v>0</v>
      </c>
      <c r="J33" s="165">
        <f t="shared" si="107"/>
        <v>321</v>
      </c>
      <c r="K33" s="165">
        <f t="shared" si="108"/>
        <v>15</v>
      </c>
      <c r="L33" s="31">
        <f>IF(AND(D33=0,E33=0,F33=0,G33=0),"",IF(AND(D33=0,E33=0,F33=0),K33/G33,IF(AND(D33=0,E33=0),(K33/AVERAGE(F33:G33)),IF(D33=0,(K33/AVERAGE(E33:G33)),(K33/AVERAGE(D33:G33))))))</f>
        <v>4.716981132075472E-2</v>
      </c>
      <c r="M33" s="162">
        <f>SUM(M29:M31)</f>
        <v>99</v>
      </c>
      <c r="N33" s="163">
        <f t="shared" ref="N33:Q33" si="123">SUM(N29:N31)</f>
        <v>98</v>
      </c>
      <c r="O33" s="163">
        <f t="shared" si="123"/>
        <v>85</v>
      </c>
      <c r="P33" s="163">
        <f t="shared" si="123"/>
        <v>64</v>
      </c>
      <c r="Q33" s="164">
        <f t="shared" si="123"/>
        <v>47</v>
      </c>
      <c r="R33" s="53">
        <f t="shared" si="109"/>
        <v>0</v>
      </c>
      <c r="S33" s="54">
        <f t="shared" si="110"/>
        <v>78.599999999999994</v>
      </c>
      <c r="T33" s="54">
        <f t="shared" si="111"/>
        <v>-39.5</v>
      </c>
      <c r="U33" s="20">
        <f>IF(AND(M33=0,N33=0,O33=0,P33=0),"",IF(AND(M33=0,N33=0,O33=0),T33/P33,IF(AND(M33=0,N33=0),(T33/AVERAGE(O33:P33)),IF(M33=0,(T33/AVERAGE(N33:P33)),(T33/AVERAGE(M33:P33))))))</f>
        <v>-0.45664739884393063</v>
      </c>
      <c r="V33" s="74">
        <f>SUM(V29:V32)</f>
        <v>86</v>
      </c>
      <c r="W33" s="55">
        <f t="shared" ref="W33:Z33" si="124">SUM(W29:W32)</f>
        <v>66</v>
      </c>
      <c r="X33" s="55">
        <f t="shared" si="124"/>
        <v>114</v>
      </c>
      <c r="Y33" s="55">
        <f t="shared" si="124"/>
        <v>130</v>
      </c>
      <c r="Z33" s="172">
        <f t="shared" si="124"/>
        <v>98</v>
      </c>
      <c r="AA33" s="55">
        <f t="shared" si="112"/>
        <v>0</v>
      </c>
      <c r="AB33" s="54">
        <f t="shared" si="113"/>
        <v>98.8</v>
      </c>
      <c r="AC33" s="54">
        <f t="shared" si="114"/>
        <v>-1</v>
      </c>
      <c r="AD33" s="279">
        <f t="shared" ref="AD33" si="125">IF(AND(V33=0,W33=0,X33=0,Y33=0),"",IF(AND(V33=0,W33=0,X33=0),AC33/AVERAGE(Z33:AA33),IF(AND(V33=0,W33=0),(AC33/AVERAGE(X33:Y33)),IF(V33=0,(AC33/AVERAGE(W33:Y33)),(AC33/AVERAGE(V33:Y33))))))</f>
        <v>-1.0101010101010102E-2</v>
      </c>
      <c r="AE33" s="74">
        <f>SUM(AE29:AE32)</f>
        <v>385</v>
      </c>
      <c r="AF33" s="55">
        <f t="shared" ref="AF33:AI33" si="126">SUM(AF29:AF32)</f>
        <v>308</v>
      </c>
      <c r="AG33" s="55">
        <f t="shared" si="126"/>
        <v>471</v>
      </c>
      <c r="AH33" s="55">
        <f t="shared" si="126"/>
        <v>540</v>
      </c>
      <c r="AI33" s="75">
        <f t="shared" si="126"/>
        <v>597</v>
      </c>
      <c r="AJ33" s="56">
        <f t="shared" si="115"/>
        <v>460.2</v>
      </c>
      <c r="AK33" s="54">
        <f t="shared" si="116"/>
        <v>171</v>
      </c>
      <c r="AL33" s="31">
        <f t="shared" si="117"/>
        <v>0.40140845070422537</v>
      </c>
      <c r="AM33" s="57">
        <f t="shared" si="118"/>
        <v>0.21468926553672316</v>
      </c>
      <c r="AN33" s="313">
        <f t="shared" si="119"/>
        <v>0.16415410385259632</v>
      </c>
      <c r="AO33" s="168">
        <v>3.95</v>
      </c>
      <c r="AP33" s="168">
        <v>3.25</v>
      </c>
    </row>
    <row r="34" spans="1:43" s="50" customFormat="1">
      <c r="A34" s="51"/>
      <c r="B34" s="51"/>
      <c r="C34" s="161"/>
      <c r="D34" s="162"/>
      <c r="E34" s="163"/>
      <c r="F34" s="163"/>
      <c r="G34" s="163">
        <f>SUM(G29:G31)</f>
        <v>234</v>
      </c>
      <c r="H34" s="163">
        <f>SUM(H29:H31)</f>
        <v>224</v>
      </c>
      <c r="I34" s="52"/>
      <c r="J34" s="165"/>
      <c r="K34" s="165"/>
      <c r="L34" s="31"/>
      <c r="M34" s="163"/>
      <c r="N34" s="163"/>
      <c r="O34" s="163"/>
      <c r="P34" s="163"/>
      <c r="Q34" s="163"/>
      <c r="R34" s="53"/>
      <c r="S34" s="54"/>
      <c r="T34" s="54"/>
      <c r="U34" s="82"/>
      <c r="V34" s="74"/>
      <c r="W34" s="55"/>
      <c r="X34" s="55"/>
      <c r="Y34" s="55"/>
      <c r="Z34" s="75"/>
      <c r="AA34" s="55"/>
      <c r="AB34" s="54"/>
      <c r="AC34" s="54"/>
      <c r="AD34" s="82"/>
      <c r="AE34" s="74"/>
      <c r="AF34" s="55"/>
      <c r="AG34" s="55"/>
      <c r="AH34" s="55"/>
      <c r="AI34" s="75"/>
      <c r="AJ34" s="56"/>
      <c r="AK34" s="54"/>
      <c r="AL34" s="82"/>
      <c r="AM34" s="57"/>
      <c r="AN34" s="58"/>
      <c r="AO34" s="168"/>
      <c r="AP34" s="168"/>
    </row>
    <row r="35" spans="1:43">
      <c r="A35" s="18" t="s">
        <v>544</v>
      </c>
      <c r="B35" s="115" t="s">
        <v>284</v>
      </c>
      <c r="D35" s="149">
        <f>INDEX(PR!$A$1:$F$422,MATCH($B35,PR!$A:$A,0),2)</f>
        <v>67</v>
      </c>
      <c r="E35" s="150">
        <f>INDEX(PR!$A$1:$F$422,MATCH($B35,PR!$A:$A,0),3)</f>
        <v>38</v>
      </c>
      <c r="F35" s="150">
        <f>INDEX(PR!$A$1:$F$422,MATCH($B35,PR!$A:$A,0),4)</f>
        <v>36</v>
      </c>
      <c r="G35" s="150">
        <f>INDEX(PR!$A$1:$F$422,MATCH($B35,PR!$A:$A,0),5)</f>
        <v>33</v>
      </c>
      <c r="H35" s="150">
        <f>INDEX(PR!$A$1:$F$422,MATCH($B35,PR!$A:$A,0),6)</f>
        <v>25</v>
      </c>
      <c r="I35" s="269">
        <f t="shared" si="106"/>
        <v>4</v>
      </c>
      <c r="J35" s="151">
        <f t="shared" si="107"/>
        <v>39.799999999999997</v>
      </c>
      <c r="K35" s="151">
        <f t="shared" si="108"/>
        <v>-18.5</v>
      </c>
      <c r="L35" s="20">
        <f>IF(AND(D35=0,E35=0,F35=0,G35=0),"",IF(AND(D35=0,E35=0,F35=0),K35/G35,IF(AND(D35=0,E35=0),(K35/AVERAGE(F35:G35)),IF(D35=0,(K35/AVERAGE(E35:G35)),(K35/AVERAGE(D35:G35))))))</f>
        <v>-0.42528735632183906</v>
      </c>
      <c r="M35" s="150">
        <f>INDEX(GR!$A$1:$F$346,MATCH($B35,GR!$A:$A,0),2)</f>
        <v>52</v>
      </c>
      <c r="N35" s="150">
        <f>INDEX(GR!$A$1:$F$346,MATCH($B35,GR!$A:$A,0),3)</f>
        <v>31</v>
      </c>
      <c r="O35" s="150">
        <f>INDEX(GR!$A$1:$F$346,MATCH($B35,GR!$A:$A,0),4)</f>
        <v>17</v>
      </c>
      <c r="P35" s="150">
        <f>INDEX(GR!$A$1:$F$346,MATCH($B35,GR!$A:$A,0),5)</f>
        <v>6</v>
      </c>
      <c r="Q35" s="150">
        <f>INDEX(GR!$A$1:$F$346,MATCH($B35,GR!$A:$A,0),6)</f>
        <v>18</v>
      </c>
      <c r="R35" s="21">
        <f t="shared" si="109"/>
        <v>1</v>
      </c>
      <c r="S35" s="22">
        <f t="shared" si="110"/>
        <v>24.8</v>
      </c>
      <c r="T35" s="22">
        <f t="shared" si="111"/>
        <v>-8.5</v>
      </c>
      <c r="U35" s="20">
        <f>IF(AND(M35=0,N35=0,O35=0,P35=0),"",IF(AND(M35=0,N35=0,O35=0),T35/P35,IF(AND(M35=0,N35=0),(T35/AVERAGE(O35:P35)),IF(M35=0,(T35/AVERAGE(N35:P35)),(T35/AVERAGE(M35:P35))))))</f>
        <v>-0.32075471698113206</v>
      </c>
      <c r="V35" s="23">
        <f>INDEX(AE!$A$1:$K$500,MATCH($B35,AE!$A:$A,0),7)</f>
        <v>0</v>
      </c>
      <c r="W35" s="24">
        <f>INDEX(AE!$A$1:$K$500,MATCH($B35,AE!$A:$A,0),8)</f>
        <v>0</v>
      </c>
      <c r="X35" s="24">
        <f>INDEX(AE!$A$1:$K$500,MATCH($B35,AE!$A:$A,0),9)</f>
        <v>3</v>
      </c>
      <c r="Y35" s="24">
        <f>INDEX(AE!$A$1:$K$500,MATCH($B35,AE!$A:$A,0),10)</f>
        <v>0</v>
      </c>
      <c r="Z35" s="25">
        <f>INDEX(AE!$A$1:$K$500,MATCH($B35,AE!$A:$A,0),11)</f>
        <v>0</v>
      </c>
      <c r="AA35" s="48">
        <f t="shared" si="112"/>
        <v>5</v>
      </c>
      <c r="AB35" s="22">
        <f t="shared" si="113"/>
        <v>1</v>
      </c>
      <c r="AC35" s="22">
        <f t="shared" si="114"/>
        <v>-1.5</v>
      </c>
      <c r="AD35" s="26">
        <f>IF(AND(V35=0,W35=0,X35=0,Y35=0),"",IF(AND(V35=0,W35=0,X35=0),AC35/Y35,IF(AND(V35=0,W35=0),(AC35/AVERAGE(X35:Y35)),IF(V35=0,(AC35/AVERAGE(W35:Y35)),(AC35/AVERAGE(V35:Y35))))))</f>
        <v>-1</v>
      </c>
      <c r="AE35" s="23">
        <f>INDEX(AE!$A$1:$K$500,MATCH($B35,AE!$A:$A,0),2)</f>
        <v>1</v>
      </c>
      <c r="AF35" s="24">
        <f>INDEX(AE!$A$1:$K$500,MATCH($B35,AE!$A:$A,0),3)</f>
        <v>0</v>
      </c>
      <c r="AG35" s="24">
        <f>INDEX(AE!$A$1:$K$500,MATCH($B35,AE!$A:$A,0),4)</f>
        <v>3</v>
      </c>
      <c r="AH35" s="24">
        <f>INDEX(AE!$A$1:$K$500,MATCH($B35,AE!$A:$A,0),5)</f>
        <v>0</v>
      </c>
      <c r="AI35" s="25">
        <f>INDEX(AE!$A$1:$K$500,MATCH($B35,AE!$A:$A,0),6)</f>
        <v>0</v>
      </c>
      <c r="AJ35" s="27">
        <f t="shared" si="115"/>
        <v>0.8</v>
      </c>
      <c r="AK35" s="22">
        <f t="shared" si="116"/>
        <v>-1</v>
      </c>
      <c r="AL35" s="26">
        <f t="shared" si="117"/>
        <v>-1</v>
      </c>
      <c r="AM35" s="57">
        <f t="shared" ref="AM35" si="127">IF(AJ35=0,"",AB35/AJ35)</f>
        <v>1.25</v>
      </c>
      <c r="AN35" s="58" t="str">
        <f t="shared" ref="AN35" si="128">IF(AI35=0,"",Z35/AI35)</f>
        <v/>
      </c>
    </row>
    <row r="36" spans="1:43">
      <c r="A36" s="18" t="s">
        <v>545</v>
      </c>
      <c r="B36" s="115" t="s">
        <v>285</v>
      </c>
      <c r="D36" s="149">
        <f>INDEX(PR!$A$1:$F$422,MATCH($B36,PR!$A:$A,0),2)</f>
        <v>52</v>
      </c>
      <c r="E36" s="150">
        <f>INDEX(PR!$A$1:$F$422,MATCH($B36,PR!$A:$A,0),3)</f>
        <v>72</v>
      </c>
      <c r="F36" s="150">
        <f>INDEX(PR!$A$1:$F$422,MATCH($B36,PR!$A:$A,0),4)</f>
        <v>58</v>
      </c>
      <c r="G36" s="150">
        <f>INDEX(PR!$A$1:$F$422,MATCH($B36,PR!$A:$A,0),5)</f>
        <v>58</v>
      </c>
      <c r="H36" s="150">
        <f>INDEX(PR!$A$1:$F$422,MATCH($B36,PR!$A:$A,0),6)</f>
        <v>53</v>
      </c>
      <c r="I36" s="19">
        <f t="shared" si="106"/>
        <v>0</v>
      </c>
      <c r="J36" s="151">
        <f t="shared" si="107"/>
        <v>58.6</v>
      </c>
      <c r="K36" s="151">
        <f t="shared" si="108"/>
        <v>-7</v>
      </c>
      <c r="L36" s="20">
        <f t="shared" ref="L36:L37" si="129">IF(AND(D36=0,E36=0,F36=0,G36=0),"",IF(AND(D36=0,E36=0,F36=0),K36/G36,IF(AND(D36=0,E36=0),(K36/AVERAGE(F36:G36)),IF(D36=0,(K36/AVERAGE(E36:G36)),(K36/AVERAGE(D36:G36))))))</f>
        <v>-0.11666666666666667</v>
      </c>
      <c r="M36" s="150">
        <f>INDEX(GR!$A$1:$F$346,MATCH($B36,GR!$A:$A,0),2)</f>
        <v>12</v>
      </c>
      <c r="N36" s="150">
        <f>INDEX(GR!$A$1:$F$346,MATCH($B36,GR!$A:$A,0),3)</f>
        <v>10</v>
      </c>
      <c r="O36" s="150">
        <f>INDEX(GR!$A$1:$F$346,MATCH($B36,GR!$A:$A,0),4)</f>
        <v>25</v>
      </c>
      <c r="P36" s="150">
        <f>INDEX(GR!$A$1:$F$346,MATCH($B36,GR!$A:$A,0),5)</f>
        <v>14</v>
      </c>
      <c r="Q36" s="150">
        <f>INDEX(GR!$A$1:$F$346,MATCH($B36,GR!$A:$A,0),6)</f>
        <v>16</v>
      </c>
      <c r="R36" s="21">
        <f t="shared" si="109"/>
        <v>0</v>
      </c>
      <c r="S36" s="22">
        <f t="shared" si="110"/>
        <v>15.4</v>
      </c>
      <c r="T36" s="22">
        <f t="shared" si="111"/>
        <v>0.75</v>
      </c>
      <c r="U36" s="31">
        <f>IF(AND(M36=0,N36=0,O36=0,P36=0),"",IF(AND(M36=0,N36=0,O36=0),T36/P36,IF(AND(M36=0,N36=0),(T36/AVERAGE(O36:P36)),IF(M36=0,(T36/AVERAGE(N36:P36)),(T36/AVERAGE(M36:P36))))))</f>
        <v>4.9180327868852458E-2</v>
      </c>
      <c r="V36" s="23">
        <f>INDEX(AE!$A$1:$K$500,MATCH($B36,AE!$A:$A,0),7)</f>
        <v>12</v>
      </c>
      <c r="W36" s="24">
        <f>INDEX(AE!$A$1:$K$500,MATCH($B36,AE!$A:$A,0),8)</f>
        <v>19</v>
      </c>
      <c r="X36" s="24">
        <f>INDEX(AE!$A$1:$K$500,MATCH($B36,AE!$A:$A,0),9)</f>
        <v>13</v>
      </c>
      <c r="Y36" s="24">
        <f>INDEX(AE!$A$1:$K$500,MATCH($B36,AE!$A:$A,0),10)</f>
        <v>10</v>
      </c>
      <c r="Z36" s="25">
        <f>INDEX(AE!$A$1:$K$500,MATCH($B36,AE!$A:$A,0),11)</f>
        <v>17</v>
      </c>
      <c r="AA36" s="24">
        <f t="shared" si="112"/>
        <v>0</v>
      </c>
      <c r="AB36" s="22">
        <f t="shared" si="113"/>
        <v>14.2</v>
      </c>
      <c r="AC36" s="22">
        <f t="shared" si="114"/>
        <v>3.5</v>
      </c>
      <c r="AD36" s="31">
        <f t="shared" ref="AD36:AD44" si="130">IF(AND(V36=0,W36=0,X36=0,Y36=0),"",IF(AND(V36=0,W36=0,X36=0),AC36/Y36,IF(AND(V36=0,W36=0),(AC36/AVERAGE(X36:Y36)),IF(V36=0,(AC36/AVERAGE(W36:Y36)),(AC36/AVERAGE(V36:Y36))))))</f>
        <v>0.25925925925925924</v>
      </c>
      <c r="AE36" s="23">
        <f>INDEX(AE!$A$1:$K$500,MATCH($B36,AE!$A:$A,0),2)</f>
        <v>90</v>
      </c>
      <c r="AF36" s="24">
        <f>INDEX(AE!$A$1:$K$500,MATCH($B36,AE!$A:$A,0),3)</f>
        <v>97</v>
      </c>
      <c r="AG36" s="24">
        <f>INDEX(AE!$A$1:$K$500,MATCH($B36,AE!$A:$A,0),4)</f>
        <v>67</v>
      </c>
      <c r="AH36" s="24">
        <f>INDEX(AE!$A$1:$K$500,MATCH($B36,AE!$A:$A,0),5)</f>
        <v>73</v>
      </c>
      <c r="AI36" s="25">
        <f>INDEX(AE!$A$1:$K$500,MATCH($B36,AE!$A:$A,0),6)</f>
        <v>100</v>
      </c>
      <c r="AJ36" s="27">
        <f t="shared" si="115"/>
        <v>85.4</v>
      </c>
      <c r="AK36" s="22">
        <f t="shared" si="116"/>
        <v>18.25</v>
      </c>
      <c r="AL36" s="31">
        <f t="shared" si="117"/>
        <v>0.22324159021406728</v>
      </c>
      <c r="AM36" s="72">
        <f t="shared" si="118"/>
        <v>0.16627634660421545</v>
      </c>
      <c r="AN36" s="29">
        <f t="shared" si="119"/>
        <v>0.17</v>
      </c>
    </row>
    <row r="37" spans="1:43">
      <c r="A37" s="18" t="s">
        <v>546</v>
      </c>
      <c r="B37" s="115" t="s">
        <v>286</v>
      </c>
      <c r="D37" s="149">
        <f>INDEX(PR!$A$1:$F$422,MATCH($B37,PR!$A:$A,0),2)</f>
        <v>128</v>
      </c>
      <c r="E37" s="150">
        <f>INDEX(PR!$A$1:$F$422,MATCH($B37,PR!$A:$A,0),3)</f>
        <v>108</v>
      </c>
      <c r="F37" s="150">
        <f>INDEX(PR!$A$1:$F$422,MATCH($B37,PR!$A:$A,0),4)</f>
        <v>94</v>
      </c>
      <c r="G37" s="150">
        <f>INDEX(PR!$A$1:$F$422,MATCH($B37,PR!$A:$A,0),5)</f>
        <v>83</v>
      </c>
      <c r="H37" s="150">
        <f>INDEX(PR!$A$1:$F$422,MATCH($B37,PR!$A:$A,0),6)</f>
        <v>71</v>
      </c>
      <c r="I37" s="19">
        <f t="shared" si="106"/>
        <v>0</v>
      </c>
      <c r="J37" s="151">
        <f t="shared" si="107"/>
        <v>96.8</v>
      </c>
      <c r="K37" s="151">
        <f t="shared" si="108"/>
        <v>-32.25</v>
      </c>
      <c r="L37" s="20">
        <f t="shared" si="129"/>
        <v>-0.31234866828087166</v>
      </c>
      <c r="M37" s="150">
        <f>INDEX(GR!$A$1:$F$346,MATCH($B37,GR!$A:$A,0),2)</f>
        <v>15</v>
      </c>
      <c r="N37" s="150">
        <f>INDEX(GR!$A$1:$F$346,MATCH($B37,GR!$A:$A,0),3)</f>
        <v>23</v>
      </c>
      <c r="O37" s="150">
        <f>INDEX(GR!$A$1:$F$346,MATCH($B37,GR!$A:$A,0),4)</f>
        <v>24</v>
      </c>
      <c r="P37" s="150">
        <f>INDEX(GR!$A$1:$F$346,MATCH($B37,GR!$A:$A,0),5)</f>
        <v>26</v>
      </c>
      <c r="Q37" s="150">
        <f>INDEX(GR!$A$1:$F$346,MATCH($B37,GR!$A:$A,0),6)</f>
        <v>19</v>
      </c>
      <c r="R37" s="21">
        <f t="shared" si="109"/>
        <v>0</v>
      </c>
      <c r="S37" s="22">
        <f t="shared" si="110"/>
        <v>21.4</v>
      </c>
      <c r="T37" s="22">
        <f t="shared" si="111"/>
        <v>-3</v>
      </c>
      <c r="U37" s="267">
        <f>IF(AND(M37=0,N37=0,O37=0,P37=0),"",IF(AND(M37=0,N37=0,O37=0),T37/P37,IF(AND(M37=0,N37=0),(T37/AVERAGE(O37:P37)),IF(M37=0,(T37/AVERAGE(N37:P37)),(T37/AVERAGE(M37:P37))))))</f>
        <v>-0.13636363636363635</v>
      </c>
      <c r="V37" s="23">
        <f>INDEX(AE!$A$1:$K$500,MATCH($B37,AE!$A:$A,0),7)</f>
        <v>39</v>
      </c>
      <c r="W37" s="24">
        <f>INDEX(AE!$A$1:$K$500,MATCH($B37,AE!$A:$A,0),8)</f>
        <v>39</v>
      </c>
      <c r="X37" s="24">
        <f>INDEX(AE!$A$1:$K$500,MATCH($B37,AE!$A:$A,0),9)</f>
        <v>20</v>
      </c>
      <c r="Y37" s="24">
        <f>INDEX(AE!$A$1:$K$500,MATCH($B37,AE!$A:$A,0),10)</f>
        <v>27</v>
      </c>
      <c r="Z37" s="25">
        <f>INDEX(AE!$A$1:$K$500,MATCH($B37,AE!$A:$A,0),11)</f>
        <v>18</v>
      </c>
      <c r="AA37" s="24">
        <f t="shared" si="112"/>
        <v>0</v>
      </c>
      <c r="AB37" s="22">
        <f t="shared" si="113"/>
        <v>28.6</v>
      </c>
      <c r="AC37" s="22">
        <f t="shared" si="114"/>
        <v>-13.25</v>
      </c>
      <c r="AD37" s="20">
        <f t="shared" si="130"/>
        <v>-0.42399999999999999</v>
      </c>
      <c r="AE37" s="23">
        <f>INDEX(AE!$A$1:$K$500,MATCH($B37,AE!$A:$A,0),2)</f>
        <v>273</v>
      </c>
      <c r="AF37" s="24">
        <f>INDEX(AE!$A$1:$K$500,MATCH($B37,AE!$A:$A,0),3)</f>
        <v>268</v>
      </c>
      <c r="AG37" s="24">
        <f>INDEX(AE!$A$1:$K$500,MATCH($B37,AE!$A:$A,0),4)</f>
        <v>160</v>
      </c>
      <c r="AH37" s="24">
        <f>INDEX(AE!$A$1:$K$500,MATCH($B37,AE!$A:$A,0),5)</f>
        <v>188</v>
      </c>
      <c r="AI37" s="25">
        <f>INDEX(AE!$A$1:$K$500,MATCH($B37,AE!$A:$A,0),6)</f>
        <v>206</v>
      </c>
      <c r="AJ37" s="27">
        <f t="shared" si="115"/>
        <v>219</v>
      </c>
      <c r="AK37" s="22">
        <f t="shared" si="116"/>
        <v>-16.25</v>
      </c>
      <c r="AL37" s="20">
        <f t="shared" si="117"/>
        <v>-7.3115860517435322E-2</v>
      </c>
      <c r="AM37" s="72">
        <f t="shared" si="118"/>
        <v>0.13059360730593608</v>
      </c>
      <c r="AN37" s="314">
        <f t="shared" si="119"/>
        <v>8.7378640776699032E-2</v>
      </c>
    </row>
    <row r="38" spans="1:43">
      <c r="A38" s="60" t="s">
        <v>547</v>
      </c>
      <c r="B38" s="88" t="s">
        <v>260</v>
      </c>
      <c r="C38" s="61" t="s">
        <v>32</v>
      </c>
      <c r="D38" s="153">
        <f>INDEX(PR!$A$1:$F$422,MATCH($B38,PR!$A:$A,0),2)</f>
        <v>0</v>
      </c>
      <c r="E38" s="154">
        <f>INDEX(PR!$A$1:$F$422,MATCH($B38,PR!$A:$A,0),3)</f>
        <v>0</v>
      </c>
      <c r="F38" s="154">
        <f>INDEX(PR!$A$1:$F$422,MATCH($B38,PR!$A:$A,0),4)</f>
        <v>0</v>
      </c>
      <c r="G38" s="154">
        <f>INDEX(PR!$A$1:$F$422,MATCH($B38,PR!$A:$A,0),5)</f>
        <v>16</v>
      </c>
      <c r="H38" s="154">
        <f>INDEX(PR!$A$1:$F$422,MATCH($B38,PR!$A:$A,0),6)</f>
        <v>36</v>
      </c>
      <c r="I38" s="62">
        <f t="shared" si="106"/>
        <v>5</v>
      </c>
      <c r="J38" s="155">
        <f t="shared" si="107"/>
        <v>26</v>
      </c>
      <c r="K38" s="155">
        <f t="shared" si="108"/>
        <v>20</v>
      </c>
      <c r="L38" s="63"/>
      <c r="M38" s="154">
        <f>INDEX(GR!$A$1:$F$346,MATCH($B38,GR!$A:$A,0),2)</f>
        <v>0</v>
      </c>
      <c r="N38" s="154">
        <f>INDEX(GR!$A$1:$F$346,MATCH($B38,GR!$A:$A,0),3)</f>
        <v>0</v>
      </c>
      <c r="O38" s="154">
        <f>INDEX(GR!$A$1:$F$346,MATCH($B38,GR!$A:$A,0),4)</f>
        <v>0</v>
      </c>
      <c r="P38" s="154">
        <f>INDEX(GR!$A$1:$F$346,MATCH($B38,GR!$A:$A,0),5)</f>
        <v>0</v>
      </c>
      <c r="Q38" s="154">
        <f>INDEX(GR!$A$1:$F$346,MATCH($B38,GR!$A:$A,0),6)</f>
        <v>0</v>
      </c>
      <c r="R38" s="64">
        <f t="shared" si="109"/>
        <v>5</v>
      </c>
      <c r="S38" s="65">
        <f t="shared" si="110"/>
        <v>0</v>
      </c>
      <c r="T38" s="65" t="str">
        <f t="shared" si="111"/>
        <v/>
      </c>
      <c r="U38" s="63" t="str">
        <f t="shared" ref="U38:U39" si="131">IF(AND(M38=0,N38=0,O38=0,P38=0),"",IF(AND(M38=0,N38=0,O38=0),T38/AVERAGE(Q38:R38),IF(AND(M38=0,N38=0),(T38/AVERAGE(O38:P38)),IF(M38=0,(T38/AVERAGE(N38:P38)),(T38/AVERAGE(M38:P38))))))</f>
        <v/>
      </c>
      <c r="V38" s="66">
        <f>INDEX(AE!$A$1:$K$500,MATCH($B38,AE!$A:$A,0),7)</f>
        <v>0</v>
      </c>
      <c r="W38" s="67">
        <f>INDEX(AE!$A$1:$K$500,MATCH($B38,AE!$A:$A,0),8)</f>
        <v>0</v>
      </c>
      <c r="X38" s="67">
        <f>INDEX(AE!$A$1:$K$500,MATCH($B38,AE!$A:$A,0),9)</f>
        <v>0</v>
      </c>
      <c r="Y38" s="67">
        <f>INDEX(AE!$A$1:$K$500,MATCH($B38,AE!$A:$A,0),10)</f>
        <v>15</v>
      </c>
      <c r="Z38" s="68">
        <f>INDEX(AE!$A$1:$K$500,MATCH($B38,AE!$A:$A,0),11)</f>
        <v>12</v>
      </c>
      <c r="AA38" s="67">
        <f t="shared" si="112"/>
        <v>3</v>
      </c>
      <c r="AB38" s="65">
        <f t="shared" si="113"/>
        <v>13.5</v>
      </c>
      <c r="AC38" s="65">
        <f t="shared" si="114"/>
        <v>-3</v>
      </c>
      <c r="AD38" s="63">
        <f t="shared" si="130"/>
        <v>-0.2</v>
      </c>
      <c r="AE38" s="66">
        <f>INDEX(AE!$A$1:$K$500,MATCH($B38,AE!$A:$A,0),2)</f>
        <v>0</v>
      </c>
      <c r="AF38" s="67">
        <f>INDEX(AE!$A$1:$K$500,MATCH($B38,AE!$A:$A,0),3)</f>
        <v>0</v>
      </c>
      <c r="AG38" s="67">
        <f>INDEX(AE!$A$1:$K$500,MATCH($B38,AE!$A:$A,0),4)</f>
        <v>0</v>
      </c>
      <c r="AH38" s="67">
        <f>INDEX(AE!$A$1:$K$500,MATCH($B38,AE!$A:$A,0),5)</f>
        <v>26</v>
      </c>
      <c r="AI38" s="68">
        <f>INDEX(AE!$A$1:$K$500,MATCH($B38,AE!$A:$A,0),6)</f>
        <v>21</v>
      </c>
      <c r="AJ38" s="69">
        <f t="shared" si="115"/>
        <v>23.5</v>
      </c>
      <c r="AK38" s="65">
        <f t="shared" si="116"/>
        <v>-5</v>
      </c>
      <c r="AL38" s="63">
        <f t="shared" si="117"/>
        <v>-0.19230769230769232</v>
      </c>
      <c r="AM38" s="70">
        <f t="shared" si="118"/>
        <v>0.57446808510638303</v>
      </c>
      <c r="AN38" s="71">
        <f t="shared" si="119"/>
        <v>0.5714285714285714</v>
      </c>
    </row>
    <row r="39" spans="1:43">
      <c r="A39" s="60" t="s">
        <v>548</v>
      </c>
      <c r="B39" s="88" t="s">
        <v>261</v>
      </c>
      <c r="C39" s="61" t="s">
        <v>32</v>
      </c>
      <c r="D39" s="153">
        <f>INDEX(PR!$A$1:$F$422,MATCH($B39,PR!$A:$A,0),2)</f>
        <v>0</v>
      </c>
      <c r="E39" s="154">
        <f>INDEX(PR!$A$1:$F$422,MATCH($B39,PR!$A:$A,0),3)</f>
        <v>3</v>
      </c>
      <c r="F39" s="154">
        <f>INDEX(PR!$A$1:$F$422,MATCH($B39,PR!$A:$A,0),4)</f>
        <v>35</v>
      </c>
      <c r="G39" s="154">
        <f>INDEX(PR!$A$1:$F$422,MATCH($B39,PR!$A:$A,0),5)</f>
        <v>47</v>
      </c>
      <c r="H39" s="154">
        <f>INDEX(PR!$A$1:$F$422,MATCH($B39,PR!$A:$A,0),6)</f>
        <v>19</v>
      </c>
      <c r="I39" s="62">
        <f t="shared" si="106"/>
        <v>4</v>
      </c>
      <c r="J39" s="155">
        <f t="shared" si="107"/>
        <v>26</v>
      </c>
      <c r="K39" s="155">
        <f t="shared" si="108"/>
        <v>-9.3333333333333321</v>
      </c>
      <c r="L39" s="63">
        <f t="shared" ref="L39:L40" si="132">IF(AND(D39=0,E39=0,F39=0,G39=0),"",IF(AND(D39=0,E39=0,F39=0),K39/G39,IF(AND(D39=0,E39=0),(K39/AVERAGE(F39:G39)),IF(D39=0,(K39/AVERAGE(E39:G39)),(K39/AVERAGE(D39:G39))))))</f>
        <v>-0.32941176470588235</v>
      </c>
      <c r="M39" s="154">
        <f>INDEX(GR!$A$1:$F$346,MATCH($B39,GR!$A:$A,0),2)</f>
        <v>0</v>
      </c>
      <c r="N39" s="154">
        <f>INDEX(GR!$A$1:$F$346,MATCH($B39,GR!$A:$A,0),3)</f>
        <v>0</v>
      </c>
      <c r="O39" s="154">
        <f>INDEX(GR!$A$1:$F$346,MATCH($B39,GR!$A:$A,0),4)</f>
        <v>0</v>
      </c>
      <c r="P39" s="154">
        <f>INDEX(GR!$A$1:$F$346,MATCH($B39,GR!$A:$A,0),5)</f>
        <v>0</v>
      </c>
      <c r="Q39" s="154">
        <f>INDEX(GR!$A$1:$F$346,MATCH($B39,GR!$A:$A,0),6)</f>
        <v>17</v>
      </c>
      <c r="R39" s="64">
        <f t="shared" si="109"/>
        <v>4</v>
      </c>
      <c r="S39" s="65">
        <f t="shared" si="110"/>
        <v>17</v>
      </c>
      <c r="T39" s="65" t="str">
        <f t="shared" si="111"/>
        <v/>
      </c>
      <c r="U39" s="63" t="str">
        <f t="shared" si="131"/>
        <v/>
      </c>
      <c r="V39" s="66">
        <f>INDEX(AE!$A$1:$K$500,MATCH($B39,AE!$A:$A,0),7)</f>
        <v>0</v>
      </c>
      <c r="W39" s="67">
        <f>INDEX(AE!$A$1:$K$500,MATCH($B39,AE!$A:$A,0),8)</f>
        <v>3</v>
      </c>
      <c r="X39" s="67">
        <f>INDEX(AE!$A$1:$K$500,MATCH($B39,AE!$A:$A,0),9)</f>
        <v>24</v>
      </c>
      <c r="Y39" s="67">
        <f>INDEX(AE!$A$1:$K$500,MATCH($B39,AE!$A:$A,0),10)</f>
        <v>8</v>
      </c>
      <c r="Z39" s="68">
        <f>INDEX(AE!$A$1:$K$500,MATCH($B39,AE!$A:$A,0),11)</f>
        <v>0</v>
      </c>
      <c r="AA39" s="67">
        <f t="shared" si="112"/>
        <v>4</v>
      </c>
      <c r="AB39" s="65">
        <f t="shared" si="113"/>
        <v>8.75</v>
      </c>
      <c r="AC39" s="65">
        <f t="shared" si="114"/>
        <v>-11.666666666666666</v>
      </c>
      <c r="AD39" s="63">
        <f t="shared" si="130"/>
        <v>-1</v>
      </c>
      <c r="AE39" s="66">
        <f>INDEX(AE!$A$1:$K$500,MATCH($B39,AE!$A:$A,0),2)</f>
        <v>0</v>
      </c>
      <c r="AF39" s="67">
        <f>INDEX(AE!$A$1:$K$500,MATCH($B39,AE!$A:$A,0),3)</f>
        <v>0</v>
      </c>
      <c r="AG39" s="67">
        <f>INDEX(AE!$A$1:$K$500,MATCH($B39,AE!$A:$A,0),4)</f>
        <v>67</v>
      </c>
      <c r="AH39" s="67">
        <f>INDEX(AE!$A$1:$K$500,MATCH($B39,AE!$A:$A,0),5)</f>
        <v>73</v>
      </c>
      <c r="AI39" s="68">
        <f>INDEX(AE!$A$1:$K$500,MATCH($B39,AE!$A:$A,0),6)</f>
        <v>0</v>
      </c>
      <c r="AJ39" s="69">
        <f t="shared" si="115"/>
        <v>46.666666666666664</v>
      </c>
      <c r="AK39" s="65">
        <f t="shared" si="116"/>
        <v>-70</v>
      </c>
      <c r="AL39" s="63">
        <f t="shared" si="117"/>
        <v>-1</v>
      </c>
      <c r="AM39" s="70">
        <f t="shared" si="118"/>
        <v>0.1875</v>
      </c>
      <c r="AN39" s="71" t="str">
        <f t="shared" si="119"/>
        <v/>
      </c>
    </row>
    <row r="40" spans="1:43" s="80" customFormat="1">
      <c r="A40" s="51" t="s">
        <v>549</v>
      </c>
      <c r="B40" s="51" t="s">
        <v>550</v>
      </c>
      <c r="C40" s="161"/>
      <c r="D40" s="162">
        <f>SUM(D36:D37)</f>
        <v>180</v>
      </c>
      <c r="E40" s="163">
        <f t="shared" ref="E40:H40" si="133">SUM(E36:E37)</f>
        <v>180</v>
      </c>
      <c r="F40" s="163">
        <f t="shared" si="133"/>
        <v>152</v>
      </c>
      <c r="G40" s="163">
        <f t="shared" si="133"/>
        <v>141</v>
      </c>
      <c r="H40" s="164">
        <f t="shared" si="133"/>
        <v>124</v>
      </c>
      <c r="I40" s="52">
        <f t="shared" si="106"/>
        <v>0</v>
      </c>
      <c r="J40" s="165">
        <f t="shared" si="107"/>
        <v>155.4</v>
      </c>
      <c r="K40" s="165">
        <f t="shared" si="108"/>
        <v>-39.25</v>
      </c>
      <c r="L40" s="20">
        <f t="shared" si="132"/>
        <v>-0.24042879019908117</v>
      </c>
      <c r="M40" s="162">
        <f>SUM(M36:M37)</f>
        <v>27</v>
      </c>
      <c r="N40" s="163">
        <f t="shared" ref="N40:Q40" si="134">SUM(N36:N37)</f>
        <v>33</v>
      </c>
      <c r="O40" s="163">
        <f t="shared" si="134"/>
        <v>49</v>
      </c>
      <c r="P40" s="163">
        <f t="shared" si="134"/>
        <v>40</v>
      </c>
      <c r="Q40" s="164">
        <f t="shared" si="134"/>
        <v>35</v>
      </c>
      <c r="R40" s="53">
        <f t="shared" si="109"/>
        <v>0</v>
      </c>
      <c r="S40" s="54">
        <f t="shared" si="110"/>
        <v>36.799999999999997</v>
      </c>
      <c r="T40" s="54">
        <f t="shared" si="111"/>
        <v>-2.25</v>
      </c>
      <c r="U40" s="267">
        <f>IF(AND(M40=0,N40=0,O40=0,P40=0),"",IF(AND(M40=0,N40=0,O40=0),T40/P40,IF(AND(M40=0,N40=0),(T40/AVERAGE(O40:P40)),IF(M40=0,(T40/AVERAGE(N40:P40)),(T40/AVERAGE(M40:P40))))))</f>
        <v>-6.0402684563758392E-2</v>
      </c>
      <c r="V40" s="74">
        <f>SUM(V35:V39)</f>
        <v>51</v>
      </c>
      <c r="W40" s="55">
        <f t="shared" ref="W40:Z40" si="135">SUM(W35:W39)</f>
        <v>61</v>
      </c>
      <c r="X40" s="55">
        <f t="shared" si="135"/>
        <v>60</v>
      </c>
      <c r="Y40" s="55">
        <f t="shared" si="135"/>
        <v>60</v>
      </c>
      <c r="Z40" s="172">
        <f t="shared" si="135"/>
        <v>47</v>
      </c>
      <c r="AA40" s="55">
        <f t="shared" si="112"/>
        <v>0</v>
      </c>
      <c r="AB40" s="54">
        <f t="shared" si="113"/>
        <v>55.8</v>
      </c>
      <c r="AC40" s="54">
        <f t="shared" si="114"/>
        <v>-11</v>
      </c>
      <c r="AD40" s="20">
        <f t="shared" si="130"/>
        <v>-0.18965517241379309</v>
      </c>
      <c r="AE40" s="74">
        <f>SUM(AE35:AE39)</f>
        <v>364</v>
      </c>
      <c r="AF40" s="55">
        <f t="shared" ref="AF40:AI40" si="136">SUM(AF35:AF39)</f>
        <v>365</v>
      </c>
      <c r="AG40" s="55">
        <f t="shared" si="136"/>
        <v>297</v>
      </c>
      <c r="AH40" s="55">
        <f t="shared" si="136"/>
        <v>360</v>
      </c>
      <c r="AI40" s="75">
        <f t="shared" si="136"/>
        <v>327</v>
      </c>
      <c r="AJ40" s="56">
        <f t="shared" si="115"/>
        <v>342.6</v>
      </c>
      <c r="AK40" s="54">
        <f t="shared" si="116"/>
        <v>-19.5</v>
      </c>
      <c r="AL40" s="267">
        <f t="shared" si="117"/>
        <v>-5.627705627705628E-2</v>
      </c>
      <c r="AM40" s="126">
        <f t="shared" si="118"/>
        <v>0.16287215411558667</v>
      </c>
      <c r="AN40" s="127">
        <f t="shared" si="119"/>
        <v>0.14373088685015289</v>
      </c>
      <c r="AO40" s="94">
        <v>3.63</v>
      </c>
      <c r="AP40" s="94">
        <v>3.38</v>
      </c>
      <c r="AQ40" s="50"/>
    </row>
    <row r="41" spans="1:43" s="80" customFormat="1">
      <c r="A41" s="51"/>
      <c r="B41" s="51"/>
      <c r="C41" s="7"/>
      <c r="D41" s="162"/>
      <c r="E41" s="163"/>
      <c r="F41" s="163"/>
      <c r="G41" s="163"/>
      <c r="H41" s="163"/>
      <c r="I41" s="52"/>
      <c r="J41" s="165"/>
      <c r="K41" s="165"/>
      <c r="L41" s="31"/>
      <c r="M41" s="163"/>
      <c r="N41" s="163"/>
      <c r="O41" s="163"/>
      <c r="P41" s="163"/>
      <c r="Q41" s="163"/>
      <c r="R41" s="53"/>
      <c r="S41" s="54"/>
      <c r="T41" s="54"/>
      <c r="U41" s="82"/>
      <c r="V41" s="74"/>
      <c r="W41" s="55"/>
      <c r="X41" s="55"/>
      <c r="Y41" s="55"/>
      <c r="Z41" s="75"/>
      <c r="AA41" s="55"/>
      <c r="AB41" s="54"/>
      <c r="AC41" s="54"/>
      <c r="AD41" s="31" t="str">
        <f t="shared" si="130"/>
        <v/>
      </c>
      <c r="AE41" s="74"/>
      <c r="AF41" s="55"/>
      <c r="AG41" s="55"/>
      <c r="AH41" s="55"/>
      <c r="AI41" s="75"/>
      <c r="AJ41" s="56"/>
      <c r="AK41" s="54"/>
      <c r="AL41" s="31" t="str">
        <f t="shared" si="117"/>
        <v/>
      </c>
      <c r="AM41" s="128"/>
      <c r="AN41" s="129"/>
      <c r="AO41" s="94"/>
      <c r="AP41" s="94"/>
      <c r="AQ41" s="5"/>
    </row>
    <row r="42" spans="1:43">
      <c r="A42" s="18" t="s">
        <v>551</v>
      </c>
      <c r="B42" s="18" t="s">
        <v>297</v>
      </c>
      <c r="C42" s="7" t="s">
        <v>63</v>
      </c>
      <c r="D42" s="149">
        <f>INDEX(PR!$A$1:$F$422,MATCH($B42,PR!$A:$A,0),2)</f>
        <v>37</v>
      </c>
      <c r="E42" s="150">
        <f>INDEX(PR!$A$1:$F$422,MATCH($B42,PR!$A:$A,0),3)</f>
        <v>19</v>
      </c>
      <c r="F42" s="150">
        <f>INDEX(PR!$A$1:$F$422,MATCH($B42,PR!$A:$A,0),4)</f>
        <v>13</v>
      </c>
      <c r="G42" s="150">
        <f>INDEX(PR!$A$1:$F$422,MATCH($B42,PR!$A:$A,0),5)</f>
        <v>11</v>
      </c>
      <c r="H42" s="150">
        <f>INDEX(PR!$A$1:$F$422,MATCH($B42,PR!$A:$A,0),6)</f>
        <v>8</v>
      </c>
      <c r="I42" s="44">
        <f t="shared" ref="I42:I44" si="137">COUNTIF(D42:H42,"&lt;40")</f>
        <v>5</v>
      </c>
      <c r="J42" s="151">
        <f t="shared" ref="J42:J44" si="138">IF(AND(D42=0,E42=0,F42=0,G42=0),H42,IF(AND(D42=0,E42=0,F42=0),AVERAGE(G42:H42),IF(AND(E42=0,D42=0),AVERAGE(F42:H42),IF(D42=0,AVERAGE(E42:H42),AVERAGE(D42:H42)))))</f>
        <v>17.600000000000001</v>
      </c>
      <c r="K42" s="151">
        <f t="shared" ref="K42:K44" si="139">IF(AND(D42=0,E42=0,F42=0,G42=0),"",IF(AND(D42=0,E42=0,F42=0),H42-G42,IF(AND(D42=0,E42=0),(H42-AVERAGE(F42:G42)),IF(D42=0,(H42-AVERAGE(E42:G42)),(H42-AVERAGE(D42:G42))))))</f>
        <v>-12</v>
      </c>
      <c r="L42" s="26">
        <f>IF(AND(D42=0,E42=0,F42=0,G42=0),"",IF(AND(D42=0,E42=0,F42=0),K42/G42,IF(AND(D42=0,E42=0),(K42/AVERAGE(F42:G42)),IF(D42=0,(K42/AVERAGE(E42:G42)),(K42/AVERAGE(D42:G42))))))</f>
        <v>-0.6</v>
      </c>
      <c r="M42" s="150">
        <f>INDEX(GR!$A$1:$F$346,MATCH($B42,GR!$A:$A,0),2)</f>
        <v>12</v>
      </c>
      <c r="N42" s="150">
        <f>INDEX(GR!$A$1:$F$346,MATCH($B42,GR!$A:$A,0),3)</f>
        <v>12</v>
      </c>
      <c r="O42" s="150">
        <f>INDEX(GR!$A$1:$F$346,MATCH($B42,GR!$A:$A,0),4)</f>
        <v>12</v>
      </c>
      <c r="P42" s="150">
        <f>INDEX(GR!$A$1:$F$346,MATCH($B42,GR!$A:$A,0),5)</f>
        <v>4</v>
      </c>
      <c r="Q42" s="150">
        <f>INDEX(GR!$A$1:$F$346,MATCH($B42,GR!$A:$A,0),6)</f>
        <v>3</v>
      </c>
      <c r="R42" s="272">
        <f t="shared" ref="R42:R44" si="140">COUNTIF(M42:Q42,"&lt;10")</f>
        <v>2</v>
      </c>
      <c r="S42" s="22">
        <f t="shared" ref="S42:S44" si="141">IF(AND(M42=0,N42=0,O42=0,P42=0),Q42,IF(AND(M42=0,N42=0,O42=0),AVERAGE(P42:Q42),IF(AND(N42=0,M42=0),AVERAGE(O42:Q42),IF(M42=0,AVERAGE(N42:Q42),AVERAGE(M42:Q42)))))</f>
        <v>8.6</v>
      </c>
      <c r="T42" s="22">
        <f t="shared" ref="T42:T44" si="142">IF(AND(M42=0,N42=0,O42=0,P42=0),"",IF(AND(M42=0,N42=0,O42=0),Q42-P42,IF(AND(M42=0,N42=0),(Q42-AVERAGE(O42:P42)),IF(M42=0,(Q42-AVERAGE(N42:P42)),(Q42-AVERAGE(M42:P42))))))</f>
        <v>-7</v>
      </c>
      <c r="U42" s="26">
        <f>IF(AND(M42=0,N42=0,O42=0,P42=0),"",IF(AND(M42=0,N42=0,O42=0),T42/P42,IF(AND(M42=0,N42=0),(T42/AVERAGE(O42:P42)),IF(M42=0,(T42/AVERAGE(N42:P42)),(T42/AVERAGE(M42:P42))))))</f>
        <v>-0.7</v>
      </c>
      <c r="V42" s="23">
        <f>INDEX(AE!$A$1:$K$500,MATCH($B42,AE!$A:$A,0),7)</f>
        <v>3</v>
      </c>
      <c r="W42" s="24">
        <f>INDEX(AE!$A$1:$K$500,MATCH($B42,AE!$A:$A,0),8)</f>
        <v>3</v>
      </c>
      <c r="X42" s="24">
        <f>INDEX(AE!$A$1:$K$500,MATCH($B42,AE!$A:$A,0),9)</f>
        <v>1</v>
      </c>
      <c r="Y42" s="24">
        <f>INDEX(AE!$A$1:$K$500,MATCH($B42,AE!$A:$A,0),10)</f>
        <v>6</v>
      </c>
      <c r="Z42" s="25">
        <f>INDEX(AE!$A$1:$K$500,MATCH($B42,AE!$A:$A,0),11)</f>
        <v>0</v>
      </c>
      <c r="AA42" s="48">
        <f t="shared" ref="AA42:AA44" si="143">COUNTIF(V42:Z42,"&lt;10")</f>
        <v>5</v>
      </c>
      <c r="AB42" s="22">
        <f t="shared" ref="AB42:AB44" si="144">IF(AND(V42=0,W42=0,X42=0,Y42=0),Z42,IF(AND(V42=0,W42=0,X42=0),AVERAGE(Y42:Z42),IF(AND(W42=0,V42=0),AVERAGE(X42:Z42),IF(V42=0,AVERAGE(W42:Z42),AVERAGE(V42:Z42)))))</f>
        <v>2.6</v>
      </c>
      <c r="AC42" s="22">
        <f t="shared" ref="AC42:AC44" si="145">IF(AND(V42=0,W42=0,X42=0,Y42=0),"",IF(AND(V42=0,W42=0,X42=0),Z42-Y42,IF(AND(V42=0,W42=0),(Z42-AVERAGE(X42:Y42)),IF(V42=0,(Z42-AVERAGE(W42:Y42)),(Z42-AVERAGE(V42:Y42))))))</f>
        <v>-3.25</v>
      </c>
      <c r="AD42" s="280">
        <f t="shared" si="130"/>
        <v>-1</v>
      </c>
      <c r="AE42" s="23">
        <f>INDEX(AE!$A$1:$K$500,MATCH($B42,AE!$A:$A,0),2)</f>
        <v>7</v>
      </c>
      <c r="AF42" s="24">
        <f>INDEX(AE!$A$1:$K$500,MATCH($B42,AE!$A:$A,0),3)</f>
        <v>13</v>
      </c>
      <c r="AG42" s="24">
        <f>INDEX(AE!$A$1:$K$500,MATCH($B42,AE!$A:$A,0),4)</f>
        <v>5</v>
      </c>
      <c r="AH42" s="24">
        <f>INDEX(AE!$A$1:$K$500,MATCH($B42,AE!$A:$A,0),5)</f>
        <v>9</v>
      </c>
      <c r="AI42" s="25">
        <f>INDEX(AE!$A$1:$K$500,MATCH($B42,AE!$A:$A,0),6)</f>
        <v>5</v>
      </c>
      <c r="AJ42" s="27">
        <f t="shared" ref="AJ42:AJ44" si="146">IF(AND(AE42=0,AF42=0,AG42=0,AH42=0),AI42,IF(AND(AE42=0,AF42=0,AG42=0),AVERAGE(AH42:AI42),IF(AND(AF42=0,AE42=0),AVERAGE(AG42:AI42),IF(AE42=0,AVERAGE(AF42:AI42),AVERAGE(AE42:AI42)))))</f>
        <v>7.8</v>
      </c>
      <c r="AK42" s="22">
        <f t="shared" ref="AK42:AK44" si="147">IF(AND(AE42=0,AF42=0,AG42=0,AH42=0),"",IF(AND(AE42=0,AF42=0,AG42=0),AI42-AH42,IF(AND(AE42=0,AF42=0),(AI42-AVERAGE(AG42:AH42)),IF(AE42=0,(AI42-AVERAGE(AF42:AH42)),(AI42-AVERAGE(AE42:AH42))))))</f>
        <v>-3.5</v>
      </c>
      <c r="AL42" s="20">
        <f t="shared" si="117"/>
        <v>-0.41176470588235292</v>
      </c>
      <c r="AM42" s="28">
        <f t="shared" ref="AM42" si="148">IF(AJ42=0,"",AB42/AJ42)</f>
        <v>0.33333333333333337</v>
      </c>
      <c r="AN42" s="288">
        <f t="shared" ref="AN42:AN44" si="149">IF(AI42=0,"",Z42/AI42)</f>
        <v>0</v>
      </c>
    </row>
    <row r="43" spans="1:43">
      <c r="A43" s="34" t="s">
        <v>552</v>
      </c>
      <c r="B43" s="34" t="s">
        <v>304</v>
      </c>
      <c r="C43" s="173" t="s">
        <v>21</v>
      </c>
      <c r="D43" s="174">
        <f>INDEX(PR!$A$1:$F$422,MATCH($B43,PR!$A:$A,0),2)</f>
        <v>0</v>
      </c>
      <c r="E43" s="175">
        <f>INDEX(PR!$A$1:$F$422,MATCH($B43,PR!$A:$A,0),3)</f>
        <v>0</v>
      </c>
      <c r="F43" s="175">
        <f>INDEX(PR!$A$1:$F$422,MATCH($B43,PR!$A:$A,0),4)</f>
        <v>3</v>
      </c>
      <c r="G43" s="175">
        <f>INDEX(PR!$A$1:$F$422,MATCH($B43,PR!$A:$A,0),5)</f>
        <v>0</v>
      </c>
      <c r="H43" s="175">
        <f>INDEX(PR!$A$1:$F$422,MATCH($B43,PR!$A:$A,0),6)</f>
        <v>0</v>
      </c>
      <c r="I43" s="35">
        <f t="shared" si="137"/>
        <v>5</v>
      </c>
      <c r="J43" s="176">
        <f t="shared" si="138"/>
        <v>1</v>
      </c>
      <c r="K43" s="176">
        <f t="shared" si="139"/>
        <v>-1.5</v>
      </c>
      <c r="L43" s="36">
        <f>IF(AND(D43=0,E43=0,F43=0,G43=0),"",IF(AND(D43=0,E43=0,F43=0),K43/G43,IF(AND(D43=0,E43=0),(K43/AVERAGE(F43:G43)),IF(D43=0,(K43/AVERAGE(E43:G43)),(K43/AVERAGE(D43:G43))))))</f>
        <v>-1</v>
      </c>
      <c r="M43" s="175">
        <f>INDEX(GR!$A$1:$F$346,MATCH($B43,GR!$A:$A,0),2)</f>
        <v>0</v>
      </c>
      <c r="N43" s="175">
        <f>INDEX(GR!$A$1:$F$346,MATCH($B43,GR!$A:$A,0),3)</f>
        <v>0</v>
      </c>
      <c r="O43" s="175">
        <f>INDEX(GR!$A$1:$F$346,MATCH($B43,GR!$A:$A,0),4)</f>
        <v>0</v>
      </c>
      <c r="P43" s="175">
        <f>INDEX(GR!$A$1:$F$346,MATCH($B43,GR!$A:$A,0),5)</f>
        <v>0</v>
      </c>
      <c r="Q43" s="175">
        <f>INDEX(GR!$A$1:$F$346,MATCH($B43,GR!$A:$A,0),6)</f>
        <v>0</v>
      </c>
      <c r="R43" s="37">
        <f t="shared" si="140"/>
        <v>5</v>
      </c>
      <c r="S43" s="38">
        <f t="shared" si="141"/>
        <v>0</v>
      </c>
      <c r="T43" s="38" t="str">
        <f t="shared" si="142"/>
        <v/>
      </c>
      <c r="U43" s="36"/>
      <c r="V43" s="39">
        <f>INDEX(AE!$A$1:$K$500,MATCH($B43,AE!$A:$A,0),7)</f>
        <v>0</v>
      </c>
      <c r="W43" s="40">
        <f>INDEX(AE!$A$1:$K$500,MATCH($B43,AE!$A:$A,0),8)</f>
        <v>0</v>
      </c>
      <c r="X43" s="40">
        <f>INDEX(AE!$A$1:$K$500,MATCH($B43,AE!$A:$A,0),9)</f>
        <v>3</v>
      </c>
      <c r="Y43" s="40">
        <f>INDEX(AE!$A$1:$K$500,MATCH($B43,AE!$A:$A,0),10)</f>
        <v>0</v>
      </c>
      <c r="Z43" s="177">
        <f>INDEX(AE!$A$1:$K$500,MATCH($B43,AE!$A:$A,0),11)</f>
        <v>0</v>
      </c>
      <c r="AA43" s="40">
        <f t="shared" si="143"/>
        <v>5</v>
      </c>
      <c r="AB43" s="38">
        <f t="shared" si="144"/>
        <v>1</v>
      </c>
      <c r="AC43" s="38">
        <f t="shared" si="145"/>
        <v>-1.5</v>
      </c>
      <c r="AD43" s="36">
        <f t="shared" si="130"/>
        <v>-1</v>
      </c>
      <c r="AE43" s="39">
        <f>INDEX(AE!$A$1:$K$500,MATCH($B43,AE!$A:$A,0),2)</f>
        <v>0</v>
      </c>
      <c r="AF43" s="40">
        <f>INDEX(AE!$A$1:$K$500,MATCH($B43,AE!$A:$A,0),3)</f>
        <v>0</v>
      </c>
      <c r="AG43" s="40">
        <f>INDEX(AE!$A$1:$K$500,MATCH($B43,AE!$A:$A,0),4)</f>
        <v>3</v>
      </c>
      <c r="AH43" s="40">
        <f>INDEX(AE!$A$1:$K$500,MATCH($B43,AE!$A:$A,0),5)</f>
        <v>0</v>
      </c>
      <c r="AI43" s="177">
        <f>INDEX(AE!$A$1:$K$500,MATCH($B43,AE!$A:$A,0),6)</f>
        <v>0</v>
      </c>
      <c r="AJ43" s="41">
        <f t="shared" si="146"/>
        <v>1</v>
      </c>
      <c r="AK43" s="38">
        <f t="shared" si="147"/>
        <v>-1.5</v>
      </c>
      <c r="AL43" s="36">
        <f t="shared" si="117"/>
        <v>-1</v>
      </c>
      <c r="AM43" s="42">
        <f>IF(AJ43=0,"",AB43/AJ43)</f>
        <v>1</v>
      </c>
      <c r="AN43" s="43" t="str">
        <f t="shared" si="149"/>
        <v/>
      </c>
    </row>
    <row r="44" spans="1:43" s="80" customFormat="1">
      <c r="A44" s="178" t="s">
        <v>553</v>
      </c>
      <c r="B44" s="178" t="s">
        <v>554</v>
      </c>
      <c r="C44" s="179"/>
      <c r="D44" s="180">
        <f>SUM(D42:D43)</f>
        <v>37</v>
      </c>
      <c r="E44" s="181">
        <f t="shared" ref="E44:H44" si="150">SUM(E42:E43)</f>
        <v>19</v>
      </c>
      <c r="F44" s="181">
        <f t="shared" si="150"/>
        <v>16</v>
      </c>
      <c r="G44" s="181">
        <f t="shared" si="150"/>
        <v>11</v>
      </c>
      <c r="H44" s="182">
        <f t="shared" si="150"/>
        <v>8</v>
      </c>
      <c r="I44" s="183">
        <f t="shared" si="137"/>
        <v>5</v>
      </c>
      <c r="J44" s="184">
        <f t="shared" si="138"/>
        <v>18.2</v>
      </c>
      <c r="K44" s="184">
        <f t="shared" si="139"/>
        <v>-12.75</v>
      </c>
      <c r="L44" s="133">
        <f>IF(AND(D44=0,E44=0,F44=0,G44=0),"",IF(AND(D44=0,E44=0,F44=0),K44/G44,IF(AND(D44=0,E44=0),(K44/AVERAGE(F44:G44)),IF(D44=0,(K44/AVERAGE(E44:G44)),(K44/AVERAGE(D44:G44))))))</f>
        <v>-0.61445783132530118</v>
      </c>
      <c r="M44" s="180">
        <f>SUM(M42:M43)</f>
        <v>12</v>
      </c>
      <c r="N44" s="181">
        <f t="shared" ref="N44:Q44" si="151">SUM(N42:N43)</f>
        <v>12</v>
      </c>
      <c r="O44" s="181">
        <f t="shared" si="151"/>
        <v>12</v>
      </c>
      <c r="P44" s="181">
        <f t="shared" si="151"/>
        <v>4</v>
      </c>
      <c r="Q44" s="182">
        <f t="shared" si="151"/>
        <v>3</v>
      </c>
      <c r="R44" s="282">
        <f t="shared" si="140"/>
        <v>2</v>
      </c>
      <c r="S44" s="136">
        <f t="shared" si="141"/>
        <v>8.6</v>
      </c>
      <c r="T44" s="136">
        <f t="shared" si="142"/>
        <v>-7</v>
      </c>
      <c r="U44" s="133">
        <f>IF(AND(M44=0,N44=0,O44=0,P44=0),"",IF(AND(M44=0,N44=0,O44=0),T44/P44,IF(AND(M44=0,N44=0),(T44/AVERAGE(O44:P44)),IF(M44=0,(T44/AVERAGE(N44:P44)),(T44/AVERAGE(M44:P44))))))</f>
        <v>-0.7</v>
      </c>
      <c r="V44" s="91">
        <f>SUM(V42:V43)</f>
        <v>3</v>
      </c>
      <c r="W44" s="92">
        <f t="shared" ref="W44:Z44" si="152">SUM(W42:W43)</f>
        <v>3</v>
      </c>
      <c r="X44" s="92">
        <f t="shared" si="152"/>
        <v>4</v>
      </c>
      <c r="Y44" s="92">
        <f t="shared" si="152"/>
        <v>6</v>
      </c>
      <c r="Z44" s="185">
        <f t="shared" si="152"/>
        <v>0</v>
      </c>
      <c r="AA44" s="186">
        <f t="shared" si="143"/>
        <v>5</v>
      </c>
      <c r="AB44" s="136">
        <f t="shared" si="144"/>
        <v>3.2</v>
      </c>
      <c r="AC44" s="136">
        <f t="shared" si="145"/>
        <v>-4</v>
      </c>
      <c r="AD44" s="281">
        <f t="shared" si="130"/>
        <v>-1</v>
      </c>
      <c r="AE44" s="91">
        <f>SUM(AE42:AE43)</f>
        <v>7</v>
      </c>
      <c r="AF44" s="92">
        <f t="shared" ref="AF44:AI44" si="153">SUM(AF42:AF43)</f>
        <v>13</v>
      </c>
      <c r="AG44" s="92">
        <f t="shared" si="153"/>
        <v>8</v>
      </c>
      <c r="AH44" s="92">
        <f t="shared" si="153"/>
        <v>9</v>
      </c>
      <c r="AI44" s="112">
        <f t="shared" si="153"/>
        <v>5</v>
      </c>
      <c r="AJ44" s="139">
        <f t="shared" si="146"/>
        <v>8.4</v>
      </c>
      <c r="AK44" s="136">
        <f t="shared" si="147"/>
        <v>-4.25</v>
      </c>
      <c r="AL44" s="132">
        <f t="shared" si="117"/>
        <v>-0.45945945945945948</v>
      </c>
      <c r="AM44" s="140">
        <f t="shared" ref="AM44" si="154">IF(AJ44=0,"",AB44/AJ44)</f>
        <v>0.38095238095238093</v>
      </c>
      <c r="AN44" s="289">
        <f t="shared" si="149"/>
        <v>0</v>
      </c>
      <c r="AO44" s="89">
        <v>2.64</v>
      </c>
      <c r="AP44" s="94">
        <v>3.55</v>
      </c>
    </row>
    <row r="47" spans="1:43">
      <c r="A47" s="84" t="s">
        <v>106</v>
      </c>
      <c r="B47" s="84" t="s">
        <v>107</v>
      </c>
      <c r="C47" s="84"/>
    </row>
    <row r="48" spans="1:43">
      <c r="A48" s="84" t="s">
        <v>108</v>
      </c>
      <c r="B48" s="107" t="s">
        <v>109</v>
      </c>
      <c r="C48" s="84"/>
    </row>
    <row r="49" spans="1:3">
      <c r="C49" s="84"/>
    </row>
    <row r="50" spans="1:3">
      <c r="A50" s="84" t="s">
        <v>110</v>
      </c>
      <c r="B50" s="84" t="s">
        <v>107</v>
      </c>
      <c r="C50" s="84"/>
    </row>
    <row r="51" spans="1:3">
      <c r="A51" s="84" t="s">
        <v>111</v>
      </c>
      <c r="B51" s="107" t="s">
        <v>109</v>
      </c>
      <c r="C51" s="84"/>
    </row>
    <row r="52" spans="1:3">
      <c r="C52" s="84"/>
    </row>
    <row r="53" spans="1:3">
      <c r="A53" s="84" t="s">
        <v>112</v>
      </c>
      <c r="B53" s="84" t="s">
        <v>107</v>
      </c>
      <c r="C53" s="84"/>
    </row>
    <row r="54" spans="1:3">
      <c r="A54" s="84" t="s">
        <v>111</v>
      </c>
      <c r="B54" s="107" t="s">
        <v>109</v>
      </c>
      <c r="C54" s="84"/>
    </row>
    <row r="55" spans="1:3">
      <c r="C55" s="84"/>
    </row>
    <row r="56" spans="1:3">
      <c r="A56" s="84" t="s">
        <v>113</v>
      </c>
      <c r="B56" s="107" t="s">
        <v>109</v>
      </c>
      <c r="C56" s="84"/>
    </row>
    <row r="57" spans="1:3">
      <c r="C57" s="84"/>
    </row>
    <row r="58" spans="1:3">
      <c r="A58" s="84" t="s">
        <v>114</v>
      </c>
      <c r="B58" s="84" t="s">
        <v>115</v>
      </c>
      <c r="C58" s="84"/>
    </row>
    <row r="59" spans="1:3">
      <c r="A59" s="84" t="s">
        <v>116</v>
      </c>
      <c r="B59" s="84" t="s">
        <v>115</v>
      </c>
      <c r="C59" s="84"/>
    </row>
    <row r="60" spans="1:3">
      <c r="C60" s="84"/>
    </row>
    <row r="61" spans="1:3">
      <c r="A61" s="84" t="s">
        <v>117</v>
      </c>
      <c r="B61" s="84" t="s">
        <v>118</v>
      </c>
      <c r="C61" s="84"/>
    </row>
    <row r="62" spans="1:3">
      <c r="A62" s="84" t="s">
        <v>119</v>
      </c>
      <c r="B62" s="84" t="s">
        <v>118</v>
      </c>
      <c r="C62" s="84"/>
    </row>
    <row r="63" spans="1:3">
      <c r="C63" s="84"/>
    </row>
    <row r="64" spans="1:3">
      <c r="A64" s="84" t="s">
        <v>120</v>
      </c>
      <c r="C64" s="84"/>
    </row>
    <row r="65" spans="1:3">
      <c r="A65" s="84" t="s">
        <v>121</v>
      </c>
      <c r="C65" s="84"/>
    </row>
  </sheetData>
  <mergeCells count="24">
    <mergeCell ref="AE1:AI1"/>
    <mergeCell ref="AJ1:AL1"/>
    <mergeCell ref="D1:H1"/>
    <mergeCell ref="I1:L1"/>
    <mergeCell ref="M1:Q1"/>
    <mergeCell ref="R1:U1"/>
    <mergeCell ref="V1:Z1"/>
    <mergeCell ref="AA1:AD1"/>
    <mergeCell ref="AJ6:AL6"/>
    <mergeCell ref="D23:H23"/>
    <mergeCell ref="I23:L23"/>
    <mergeCell ref="M23:Q23"/>
    <mergeCell ref="R23:U23"/>
    <mergeCell ref="V23:Z23"/>
    <mergeCell ref="AA23:AD23"/>
    <mergeCell ref="AE23:AI23"/>
    <mergeCell ref="AJ23:AL23"/>
    <mergeCell ref="D6:H6"/>
    <mergeCell ref="I6:L6"/>
    <mergeCell ref="M6:Q6"/>
    <mergeCell ref="R6:U6"/>
    <mergeCell ref="V6:Z6"/>
    <mergeCell ref="AA6:AD6"/>
    <mergeCell ref="AE6:A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4EEF-48F3-E346-A0F0-8E7573F4EC01}">
  <dimension ref="A1:AN55"/>
  <sheetViews>
    <sheetView workbookViewId="0">
      <selection activeCell="B1" sqref="B1"/>
    </sheetView>
  </sheetViews>
  <sheetFormatPr defaultColWidth="9.796875" defaultRowHeight="14.4"/>
  <cols>
    <col min="1" max="1" width="25.796875" style="84" customWidth="1"/>
    <col min="2" max="2" width="9.796875" style="84"/>
    <col min="3" max="30" width="6.796875" style="84" customWidth="1"/>
    <col min="31" max="35" width="6.796875" style="106" customWidth="1"/>
    <col min="36" max="40" width="6.796875" style="84" customWidth="1"/>
    <col min="41" max="16384" width="9.796875" style="84"/>
  </cols>
  <sheetData>
    <row r="1" spans="1:40" s="5" customFormat="1">
      <c r="A1" s="1" t="s">
        <v>122</v>
      </c>
      <c r="B1" s="2"/>
      <c r="C1" s="2"/>
      <c r="D1" s="318" t="s">
        <v>0</v>
      </c>
      <c r="E1" s="316"/>
      <c r="F1" s="316"/>
      <c r="G1" s="316"/>
      <c r="H1" s="316"/>
      <c r="I1" s="315" t="s">
        <v>0</v>
      </c>
      <c r="J1" s="316"/>
      <c r="K1" s="316"/>
      <c r="L1" s="317"/>
      <c r="M1" s="321" t="s">
        <v>1</v>
      </c>
      <c r="N1" s="319"/>
      <c r="O1" s="319"/>
      <c r="P1" s="319"/>
      <c r="Q1" s="319"/>
      <c r="R1" s="315" t="s">
        <v>1</v>
      </c>
      <c r="S1" s="319"/>
      <c r="T1" s="319"/>
      <c r="U1" s="320"/>
      <c r="V1" s="318" t="s">
        <v>2</v>
      </c>
      <c r="W1" s="316"/>
      <c r="X1" s="316"/>
      <c r="Y1" s="316"/>
      <c r="Z1" s="316"/>
      <c r="AA1" s="322" t="s">
        <v>2</v>
      </c>
      <c r="AB1" s="323"/>
      <c r="AC1" s="323"/>
      <c r="AD1" s="324"/>
      <c r="AE1" s="326" t="s">
        <v>3</v>
      </c>
      <c r="AF1" s="327"/>
      <c r="AG1" s="327"/>
      <c r="AH1" s="327"/>
      <c r="AI1" s="327"/>
      <c r="AJ1" s="315" t="s">
        <v>3</v>
      </c>
      <c r="AK1" s="319"/>
      <c r="AL1" s="320"/>
      <c r="AM1" s="3" t="s">
        <v>4</v>
      </c>
      <c r="AN1" s="4">
        <v>2023</v>
      </c>
    </row>
    <row r="2" spans="1:40" s="5" customFormat="1">
      <c r="A2" s="6" t="s">
        <v>555</v>
      </c>
      <c r="B2" s="7" t="s">
        <v>7</v>
      </c>
      <c r="C2" s="7"/>
      <c r="D2" s="8" t="s">
        <v>8</v>
      </c>
      <c r="E2" s="9" t="s">
        <v>9</v>
      </c>
      <c r="F2" s="9" t="s">
        <v>10</v>
      </c>
      <c r="G2" s="9" t="s">
        <v>11</v>
      </c>
      <c r="H2" s="9" t="s">
        <v>626</v>
      </c>
      <c r="I2" s="10" t="s">
        <v>123</v>
      </c>
      <c r="J2" s="13" t="s">
        <v>4</v>
      </c>
      <c r="K2" s="13" t="s">
        <v>13</v>
      </c>
      <c r="L2" s="12" t="s">
        <v>14</v>
      </c>
      <c r="M2" s="8" t="s">
        <v>8</v>
      </c>
      <c r="N2" s="9" t="s">
        <v>9</v>
      </c>
      <c r="O2" s="9" t="s">
        <v>10</v>
      </c>
      <c r="P2" s="9" t="s">
        <v>11</v>
      </c>
      <c r="Q2" s="9" t="s">
        <v>626</v>
      </c>
      <c r="R2" s="10" t="s">
        <v>15</v>
      </c>
      <c r="S2" s="13" t="s">
        <v>4</v>
      </c>
      <c r="T2" s="13" t="s">
        <v>13</v>
      </c>
      <c r="U2" s="14" t="s">
        <v>14</v>
      </c>
      <c r="V2" s="8" t="s">
        <v>8</v>
      </c>
      <c r="W2" s="9" t="s">
        <v>9</v>
      </c>
      <c r="X2" s="9" t="s">
        <v>10</v>
      </c>
      <c r="Y2" s="9" t="s">
        <v>11</v>
      </c>
      <c r="Z2" s="9" t="s">
        <v>626</v>
      </c>
      <c r="AA2" s="10" t="s">
        <v>16</v>
      </c>
      <c r="AB2" s="13" t="s">
        <v>4</v>
      </c>
      <c r="AC2" s="13" t="s">
        <v>13</v>
      </c>
      <c r="AD2" s="12" t="s">
        <v>14</v>
      </c>
      <c r="AE2" s="8" t="s">
        <v>8</v>
      </c>
      <c r="AF2" s="9" t="s">
        <v>9</v>
      </c>
      <c r="AG2" s="9" t="s">
        <v>10</v>
      </c>
      <c r="AH2" s="9" t="s">
        <v>11</v>
      </c>
      <c r="AI2" s="9" t="s">
        <v>626</v>
      </c>
      <c r="AJ2" s="15" t="s">
        <v>4</v>
      </c>
      <c r="AK2" s="13" t="s">
        <v>13</v>
      </c>
      <c r="AL2" s="12" t="s">
        <v>14</v>
      </c>
      <c r="AM2" s="16" t="s">
        <v>17</v>
      </c>
      <c r="AN2" s="17" t="s">
        <v>17</v>
      </c>
    </row>
    <row r="3" spans="1:40" s="5" customFormat="1">
      <c r="A3" s="239" t="s">
        <v>392</v>
      </c>
      <c r="B3" s="239" t="s">
        <v>391</v>
      </c>
      <c r="C3" s="240" t="s">
        <v>21</v>
      </c>
      <c r="D3" s="241">
        <f>INDEX(PR!$A$1:$F$387,MATCH($B3,PR!$A:$A,0),2)</f>
        <v>32</v>
      </c>
      <c r="E3" s="242">
        <f>INDEX(PR!$A$1:$F$387,MATCH($B3,PR!$A:$A,0),3)</f>
        <v>11</v>
      </c>
      <c r="F3" s="242">
        <f>INDEX(PR!$A$1:$F$387,MATCH($B3,PR!$A:$A,0),4)</f>
        <v>2</v>
      </c>
      <c r="G3" s="242">
        <f>INDEX(PR!$A$1:$F$387,MATCH($B3,PR!$A:$A,0),5)</f>
        <v>1</v>
      </c>
      <c r="H3" s="243">
        <f>INDEX(PR!$A$1:$F$387,MATCH($B3,PR!$A:$A,0),6)</f>
        <v>1</v>
      </c>
      <c r="I3" s="228">
        <f>COUNTIF(D3:H3,"&lt;20")</f>
        <v>4</v>
      </c>
      <c r="J3" s="244">
        <f>IF(AND(D3=0,E3=0,F3=0,G3=0),H3,IF(AND(D3=0,E3=0,F3=0),AVERAGE(G3:H3),IF(AND(E3=0,D3=0),AVERAGE(F3:H3),IF(D3=0,AVERAGE(E3:H3),AVERAGE(D3:H3)))))</f>
        <v>9.4</v>
      </c>
      <c r="K3" s="244">
        <f>IF(AND(D3=0,E3=0,F3=0,G3=0),"",IF(AND(D3=0,E3=0,F3=0),H3-G3,IF(AND(D3=0,E3=0),(H3-AVERAGE(F3:G3)),IF(D3=0,(H3-AVERAGE(E3:G3)),(H3-AVERAGE(D3:G3))))))</f>
        <v>-10.5</v>
      </c>
      <c r="L3" s="230">
        <f>IF(AND(D3=0,E3=0,F3=0,G3=0),"",IF(AND(D3=0,E3=0,F3=0),K3/G3,IF(AND(D3=0,E3=0),(K3/AVERAGE(F3:G3)),IF(D3=0,(K3/AVERAGE(E3:G3)),(K3/AVERAGE(D3:G3))))))</f>
        <v>-0.91304347826086951</v>
      </c>
      <c r="M3" s="242">
        <f>INDEX(GR!$A$1:$F$374,MATCH($B3,GR!$A:$A,0),2)</f>
        <v>19</v>
      </c>
      <c r="N3" s="242">
        <f>INDEX(GR!$A$1:$F$374,MATCH($B3,GR!$A:$A,0),3)</f>
        <v>21</v>
      </c>
      <c r="O3" s="242">
        <f>INDEX(GR!$A$1:$F$374,MATCH($B3,GR!$A:$A,0),4)</f>
        <v>7</v>
      </c>
      <c r="P3" s="242">
        <f>INDEX(GR!$A$1:$F$374,MATCH($B3,GR!$A:$A,0),5)</f>
        <v>1</v>
      </c>
      <c r="Q3" s="242">
        <f>INDEX(GR!$A$1:$F$374,MATCH($B3,GR!$A:$A,0),6)</f>
        <v>1</v>
      </c>
      <c r="R3" s="245">
        <f t="shared" ref="R3:R5" si="0">COUNTIF(M3:Q3,"&lt;10")</f>
        <v>3</v>
      </c>
      <c r="S3" s="244">
        <f>IF(AND(M3=0,N3=0,O3=0,P3=0),Q3,IF(AND(M3=0,N3=0,O3=0),AVERAGE(P3:Q3),IF(AND(N3=0,M3=0),AVERAGE(O3:Q3),IF(M3=0,AVERAGE(N3:Q3),AVERAGE(M3:Q3)))))</f>
        <v>9.8000000000000007</v>
      </c>
      <c r="T3" s="244">
        <f>IF(AND(M3=0,N3=0,O3=0,P3=0),"",IF(AND(M3=0,N3=0,O3=0),Q3-P3,IF(AND(M3=0,N3=0),(Q3-AVERAGE(O3:P3)),IF(M3=0,(Q3-AVERAGE(N3:P3)),(Q3-AVERAGE(M3:P3))))))</f>
        <v>-11</v>
      </c>
      <c r="U3" s="230">
        <f>IF(AND(M3=0,N3=0,O3=0,P3=0),"",IF(AND(M3=0,N3=0,O3=0),T3/P3,IF(AND(M3=0,N3=0),(T3/AVERAGE(O3:P3)),IF(M3=0,(T3/AVERAGE(N3:P3)),(T3/AVERAGE(M3:P3))))))</f>
        <v>-0.91666666666666663</v>
      </c>
      <c r="V3" s="241">
        <f>INDEX(AE!$A$1:$K$500,MATCH($B3,AE!$A:$A,0),7)</f>
        <v>5</v>
      </c>
      <c r="W3" s="242">
        <f>INDEX(AE!$A$1:$K$500,MATCH($B3,AE!$A:$A,0),8)</f>
        <v>0</v>
      </c>
      <c r="X3" s="242">
        <f>INDEX(AE!$A$1:$K$500,MATCH($B3,AE!$A:$A,0),9)</f>
        <v>0</v>
      </c>
      <c r="Y3" s="242">
        <f>INDEX(AE!$A$1:$K$500,MATCH($B3,AE!$A:$A,0),10)</f>
        <v>0</v>
      </c>
      <c r="Z3" s="243">
        <f>INDEX(AE!$A$1:$K$500,MATCH($B3,AE!$A:$A,0),11)</f>
        <v>0</v>
      </c>
      <c r="AA3" s="231">
        <f t="shared" ref="AA3:AA5" si="1">COUNTIF(V3:Z3,"&lt;10")</f>
        <v>5</v>
      </c>
      <c r="AB3" s="244">
        <f>IF(AND(V3=0,W3=0,X3=0,Y3=0),Z3,IF(AND(V3=0,W3=0,X3=0),AVERAGE(Y3:Z3),IF(AND(W3=0,V3=0),AVERAGE(X3:Z3),IF(V3=0,AVERAGE(W3:Z3),AVERAGE(V3:Z3)))))</f>
        <v>1</v>
      </c>
      <c r="AC3" s="244">
        <f>IF(AND(V3=0,W3=0,X3=0,Y3=0),"",IF(AND(V3=0,W3=0,X3=0),Z3-Y3,IF(AND(V3=0,W3=0),(Z3-AVERAGE(X3:Y3)),IF(V3=0,(Z3-AVERAGE(W3:Y3)),(Z3-AVERAGE(V3:Y3))))))</f>
        <v>-1.25</v>
      </c>
      <c r="AD3" s="230">
        <f>IF(AND(V3=0,W3=0,X3=0,Y3=0),"",IF(AND(V3=0,W3=0,X3=0),AC3/Y3,IF(AND(V3=0,W3=0),(AC3/AVERAGE(X3:Y3)),IF(V3=0,(AC3/AVERAGE(W3:Y3)),(AC3/AVERAGE(V3:Y3))))))</f>
        <v>-1</v>
      </c>
      <c r="AE3" s="246">
        <f>INDEX(AE!$A$1:$K$500,MATCH($B3,AE!$A:$A,0),2)</f>
        <v>6</v>
      </c>
      <c r="AF3" s="247">
        <f>INDEX(AE!$A$1:$K$500,MATCH($B3,AE!$A:$A,0),3)</f>
        <v>2</v>
      </c>
      <c r="AG3" s="247">
        <f>INDEX(AE!$A$1:$K$500,MATCH($B3,AE!$A:$A,0),4)</f>
        <v>0</v>
      </c>
      <c r="AH3" s="247">
        <f>INDEX(AE!$A$1:$K$500,MATCH($B3,AE!$A:$A,0),5)</f>
        <v>0</v>
      </c>
      <c r="AI3" s="248">
        <f>INDEX(AE!$A$1:$K$500,MATCH($B3,AE!$A:$A,0),6)</f>
        <v>0</v>
      </c>
      <c r="AJ3" s="249">
        <f>IF(AND(AE3=0,AF3=0,AG3=0,AH3=0),AI3,IF(AND(AE3=0,AF3=0,AG3=0),AVERAGE(AH3:AI3),IF(AND(AF3=0,AE3=0),AVERAGE(AG3:AI3),IF(AE3=0,AVERAGE(AF3:AI3),AVERAGE(AE3:AI3)))))</f>
        <v>1.6</v>
      </c>
      <c r="AK3" s="244">
        <f>IF(AND(AE3=0,AF3=0,AG3=0,AH3=0),"",IF(AND(AE3=0,AF3=0,AG3=0),AI3-AH3,IF(AND(AE3=0,AF3=0),(AI3-AVERAGE(AG3:AH3)),IF(AE3=0,(AI3-AVERAGE(AF3:AH3)),(AI3-AVERAGE(AE3:AH3))))))</f>
        <v>-2</v>
      </c>
      <c r="AL3" s="230">
        <f>IF(AND(AE3=0,AF3=0,AG3=0,AH3=0),"",IF(AND(AE3=0,AF3=0,AG3=0),AK3/AH3,IF(AND(AE3=0,AF3=0),(AK3/AVERAGE(AG3:AH3)),IF(AE3=0,(AK3/AVERAGE(AF3:AH3)),(AK3/AVERAGE(AE3:AH3))))))</f>
        <v>-1</v>
      </c>
      <c r="AM3" s="250">
        <f t="shared" ref="AM3:AM5" si="2">IF(AJ3=0,"",AB3/AJ3)</f>
        <v>0.625</v>
      </c>
      <c r="AN3" s="251" t="str">
        <f t="shared" ref="AN3" si="3">IF(AI3=0,"",Z3/AI3)</f>
        <v/>
      </c>
    </row>
    <row r="4" spans="1:40" s="5" customFormat="1">
      <c r="A4" s="18" t="s">
        <v>556</v>
      </c>
      <c r="B4" s="115" t="s">
        <v>377</v>
      </c>
      <c r="C4" s="148"/>
      <c r="D4" s="23">
        <f>INDEX(PR!$A$1:$F$387,MATCH($B4,PR!$A:$A,0),2)</f>
        <v>24</v>
      </c>
      <c r="E4" s="24">
        <f>INDEX(PR!$A$1:$F$387,MATCH($B4,PR!$A:$A,0),3)</f>
        <v>85</v>
      </c>
      <c r="F4" s="24">
        <f>INDEX(PR!$A$1:$F$387,MATCH($B4,PR!$A:$A,0),4)</f>
        <v>93</v>
      </c>
      <c r="G4" s="24">
        <f>INDEX(PR!$A$1:$F$387,MATCH($B4,PR!$A:$A,0),5)</f>
        <v>108</v>
      </c>
      <c r="H4" s="25">
        <f>INDEX(PR!$A$1:$F$387,MATCH($B4,PR!$A:$A,0),6)</f>
        <v>94</v>
      </c>
      <c r="I4" s="19">
        <f t="shared" ref="I4:I5" si="4">COUNTIF(D4:H4,"&lt;20")</f>
        <v>0</v>
      </c>
      <c r="J4" s="22">
        <f t="shared" ref="J4:J5" si="5">IF(AND(D4=0,E4=0,F4=0,G4=0),H4,IF(AND(D4=0,E4=0,F4=0),AVERAGE(G4:H4),IF(AND(E4=0,D4=0),AVERAGE(F4:H4),IF(D4=0,AVERAGE(E4:H4),AVERAGE(D4:H4)))))</f>
        <v>80.8</v>
      </c>
      <c r="K4" s="22">
        <f t="shared" ref="K4:K5" si="6">IF(AND(D4=0,E4=0,F4=0,G4=0),"",IF(AND(D4=0,E4=0,F4=0),H4-G4,IF(AND(D4=0,E4=0),(H4-AVERAGE(F4:G4)),IF(D4=0,(H4-AVERAGE(E4:G4)),(H4-AVERAGE(D4:G4))))))</f>
        <v>16.5</v>
      </c>
      <c r="L4" s="31">
        <f t="shared" ref="L4:L5" si="7">IF(AND(D4=0,E4=0,F4=0,G4=0),"",IF(AND(D4=0,E4=0,F4=0),K4/G4,IF(AND(D4=0,E4=0),(K4/AVERAGE(F4:G4)),IF(D4=0,(K4/AVERAGE(E4:G4)),(K4/AVERAGE(D4:G4))))))</f>
        <v>0.2129032258064516</v>
      </c>
      <c r="M4" s="24">
        <f>INDEX(GR!$A$1:$F$374,MATCH($B4,GR!$A:$A,0),2)</f>
        <v>0</v>
      </c>
      <c r="N4" s="24">
        <f>INDEX(GR!$A$1:$F$374,MATCH($B4,GR!$A:$A,0),3)</f>
        <v>0</v>
      </c>
      <c r="O4" s="24">
        <f>INDEX(GR!$A$1:$F$374,MATCH($B4,GR!$A:$A,0),4)</f>
        <v>25</v>
      </c>
      <c r="P4" s="24">
        <f>INDEX(GR!$A$1:$F$374,MATCH($B4,GR!$A:$A,0),5)</f>
        <v>56</v>
      </c>
      <c r="Q4" s="24">
        <f>INDEX(GR!$A$1:$F$374,MATCH($B4,GR!$A:$A,0),6)</f>
        <v>53</v>
      </c>
      <c r="R4" s="272">
        <f t="shared" si="0"/>
        <v>2</v>
      </c>
      <c r="S4" s="22">
        <f t="shared" ref="S4:S5" si="8">IF(AND(M4=0,N4=0,O4=0,P4=0),Q4,IF(AND(M4=0,N4=0,O4=0),AVERAGE(P4:Q4),IF(AND(N4=0,M4=0),AVERAGE(O4:Q4),IF(M4=0,AVERAGE(N4:Q4),AVERAGE(M4:Q4)))))</f>
        <v>44.666666666666664</v>
      </c>
      <c r="T4" s="22">
        <f t="shared" ref="T4:T5" si="9">IF(AND(M4=0,N4=0,O4=0,P4=0),"",IF(AND(M4=0,N4=0,O4=0),Q4-P4,IF(AND(M4=0,N4=0),(Q4-AVERAGE(O4:P4)),IF(M4=0,(Q4-AVERAGE(N4:P4)),(Q4-AVERAGE(M4:P4))))))</f>
        <v>12.5</v>
      </c>
      <c r="U4" s="31">
        <f t="shared" ref="U4" si="10">IF(AND(M4=0,N4=0,O4=0,P4=0),"",IF(AND(M4=0,N4=0,O4=0),T4/P4,IF(AND(M4=0,N4=0),(T4/AVERAGE(O4:P4)),IF(M4=0,(T4/AVERAGE(N4:P4)),(T4/AVERAGE(M4:P4))))))</f>
        <v>0.30864197530864196</v>
      </c>
      <c r="V4" s="23">
        <f>INDEX(AE!$A$1:$K$500,MATCH($B4,AE!$A:$A,0),7)</f>
        <v>22</v>
      </c>
      <c r="W4" s="24">
        <f>INDEX(AE!$A$1:$K$500,MATCH($B4,AE!$A:$A,0),8)</f>
        <v>36</v>
      </c>
      <c r="X4" s="24">
        <f>INDEX(AE!$A$1:$K$500,MATCH($B4,AE!$A:$A,0),9)</f>
        <v>32</v>
      </c>
      <c r="Y4" s="24">
        <f>INDEX(AE!$A$1:$K$500,MATCH($B4,AE!$A:$A,0),10)</f>
        <v>57</v>
      </c>
      <c r="Z4" s="25">
        <f>INDEX(AE!$A$1:$K$500,MATCH($B4,AE!$A:$A,0),11)</f>
        <v>32</v>
      </c>
      <c r="AA4" s="21">
        <f t="shared" si="1"/>
        <v>0</v>
      </c>
      <c r="AB4" s="22">
        <f t="shared" ref="AB4:AB5" si="11">IF(AND(V4=0,W4=0,X4=0,Y4=0),Z4,IF(AND(V4=0,W4=0,X4=0),AVERAGE(Y4:Z4),IF(AND(W4=0,V4=0),AVERAGE(X4:Z4),IF(V4=0,AVERAGE(W4:Z4),AVERAGE(V4:Z4)))))</f>
        <v>35.799999999999997</v>
      </c>
      <c r="AC4" s="22">
        <f t="shared" ref="AC4:AC5" si="12">IF(AND(V4=0,W4=0,X4=0,Y4=0),"",IF(AND(V4=0,W4=0,X4=0),Z4-Y4,IF(AND(V4=0,W4=0),(Z4-AVERAGE(X4:Y4)),IF(V4=0,(Z4-AVERAGE(W4:Y4)),(Z4-AVERAGE(V4:Y4))))))</f>
        <v>-4.75</v>
      </c>
      <c r="AD4" s="267">
        <f t="shared" ref="AD4:AD5" si="13">IF(AND(V4=0,W4=0,X4=0,Y4=0),"",IF(AND(V4=0,W4=0,X4=0),AC4/Y4,IF(AND(V4=0,W4=0),(AC4/AVERAGE(X4:Y4)),IF(V4=0,(AC4/AVERAGE(W4:Y4)),(AC4/AVERAGE(V4:Y4))))))</f>
        <v>-0.12925170068027211</v>
      </c>
      <c r="AE4" s="108">
        <f>INDEX(AE!$A$1:$K$500,MATCH($B4,AE!$A:$A,0),2)</f>
        <v>41</v>
      </c>
      <c r="AF4" s="109">
        <f>INDEX(AE!$A$1:$K$500,MATCH($B4,AE!$A:$A,0),3)</f>
        <v>53</v>
      </c>
      <c r="AG4" s="109">
        <f>INDEX(AE!$A$1:$K$500,MATCH($B4,AE!$A:$A,0),4)</f>
        <v>60</v>
      </c>
      <c r="AH4" s="109">
        <f>INDEX(AE!$A$1:$K$500,MATCH($B4,AE!$A:$A,0),5)</f>
        <v>87</v>
      </c>
      <c r="AI4" s="187">
        <f>INDEX(AE!$A$1:$K$500,MATCH($B4,AE!$A:$A,0),6)</f>
        <v>56</v>
      </c>
      <c r="AJ4" s="27">
        <f t="shared" ref="AJ4:AJ5" si="14">IF(AND(AE4=0,AF4=0,AG4=0,AH4=0),AI4,IF(AND(AE4=0,AF4=0,AG4=0),AVERAGE(AH4:AI4),IF(AND(AF4=0,AE4=0),AVERAGE(AG4:AI4),IF(AE4=0,AVERAGE(AF4:AI4),AVERAGE(AE4:AI4)))))</f>
        <v>59.4</v>
      </c>
      <c r="AK4" s="22">
        <f t="shared" ref="AK4:AK5" si="15">IF(AND(AE4=0,AF4=0,AG4=0,AH4=0),"",IF(AND(AE4=0,AF4=0,AG4=0),AI4-AH4,IF(AND(AE4=0,AF4=0),(AI4-AVERAGE(AG4:AH4)),IF(AE4=0,(AI4-AVERAGE(AF4:AH4)),(AI4-AVERAGE(AE4:AH4))))))</f>
        <v>-4.25</v>
      </c>
      <c r="AL4" s="267">
        <f>IF(AND(AE4=0,AF4=0,AG4=0,AH4=0),"",IF(AND(AE4=0,AF4=0,AG4=0),AK4/AH4,IF(AND(AE4=0,AF4=0),(AK4/AVERAGE(AG4:AH4)),IF(AE4=0,(AK4/AVERAGE(AF4:AH4)),(AK4/AVERAGE(AE4:AH4))))))</f>
        <v>-7.0539419087136929E-2</v>
      </c>
      <c r="AM4" s="28">
        <f t="shared" si="2"/>
        <v>0.60269360269360261</v>
      </c>
      <c r="AN4" s="32">
        <f>IF(AI4=0,"",Z4/AI4)</f>
        <v>0.5714285714285714</v>
      </c>
    </row>
    <row r="5" spans="1:40" s="50" customFormat="1">
      <c r="A5" s="51" t="s">
        <v>557</v>
      </c>
      <c r="B5" s="80" t="s">
        <v>558</v>
      </c>
      <c r="C5" s="90"/>
      <c r="D5" s="91">
        <f>D3+D4</f>
        <v>56</v>
      </c>
      <c r="E5" s="92">
        <f t="shared" ref="E5:H5" si="16">E3+E4</f>
        <v>96</v>
      </c>
      <c r="F5" s="92">
        <f t="shared" si="16"/>
        <v>95</v>
      </c>
      <c r="G5" s="92">
        <f t="shared" si="16"/>
        <v>109</v>
      </c>
      <c r="H5" s="112">
        <f t="shared" si="16"/>
        <v>95</v>
      </c>
      <c r="I5" s="19">
        <f t="shared" si="4"/>
        <v>0</v>
      </c>
      <c r="J5" s="54">
        <f t="shared" si="5"/>
        <v>90.2</v>
      </c>
      <c r="K5" s="54">
        <f t="shared" si="6"/>
        <v>6</v>
      </c>
      <c r="L5" s="189">
        <f t="shared" si="7"/>
        <v>6.741573033707865E-2</v>
      </c>
      <c r="M5" s="55">
        <f>M3+M4</f>
        <v>19</v>
      </c>
      <c r="N5" s="55">
        <f t="shared" ref="N5:Q5" si="17">N3+N4</f>
        <v>21</v>
      </c>
      <c r="O5" s="55">
        <f t="shared" si="17"/>
        <v>32</v>
      </c>
      <c r="P5" s="55">
        <f t="shared" si="17"/>
        <v>57</v>
      </c>
      <c r="Q5" s="55">
        <f t="shared" si="17"/>
        <v>54</v>
      </c>
      <c r="R5" s="53">
        <f t="shared" si="0"/>
        <v>0</v>
      </c>
      <c r="S5" s="54">
        <f t="shared" si="8"/>
        <v>36.6</v>
      </c>
      <c r="T5" s="54">
        <f t="shared" si="9"/>
        <v>21.75</v>
      </c>
      <c r="U5" s="31">
        <f>IF(AND(M5=0,N5=0,O5=0,P5=0),"",IF(AND(M5=0,N5=0,O5=0),T5/P5,IF(AND(M5=0,N5=0),(T5/AVERAGE(O5:P5)),IF(M5=0,(T5/AVERAGE(N5:P5)),(T5/AVERAGE(M5:P5))))))</f>
        <v>0.67441860465116277</v>
      </c>
      <c r="V5" s="91">
        <f>V3+V4</f>
        <v>27</v>
      </c>
      <c r="W5" s="92">
        <f t="shared" ref="W5:Z5" si="18">W3+W4</f>
        <v>36</v>
      </c>
      <c r="X5" s="92">
        <f t="shared" si="18"/>
        <v>32</v>
      </c>
      <c r="Y5" s="92">
        <f t="shared" si="18"/>
        <v>57</v>
      </c>
      <c r="Z5" s="112">
        <f t="shared" si="18"/>
        <v>32</v>
      </c>
      <c r="AA5" s="21">
        <f t="shared" si="1"/>
        <v>0</v>
      </c>
      <c r="AB5" s="22">
        <f t="shared" si="11"/>
        <v>36.799999999999997</v>
      </c>
      <c r="AC5" s="22">
        <f t="shared" si="12"/>
        <v>-6</v>
      </c>
      <c r="AD5" s="267">
        <f t="shared" si="13"/>
        <v>-0.15789473684210525</v>
      </c>
      <c r="AE5" s="190">
        <f>SUM(AE3:AE4)</f>
        <v>47</v>
      </c>
      <c r="AF5" s="191">
        <f t="shared" ref="AF5:AI5" si="19">SUM(AF3:AF4)</f>
        <v>55</v>
      </c>
      <c r="AG5" s="191">
        <f t="shared" si="19"/>
        <v>60</v>
      </c>
      <c r="AH5" s="191">
        <f t="shared" si="19"/>
        <v>87</v>
      </c>
      <c r="AI5" s="192">
        <f t="shared" si="19"/>
        <v>56</v>
      </c>
      <c r="AJ5" s="56">
        <f t="shared" si="14"/>
        <v>61</v>
      </c>
      <c r="AK5" s="54">
        <f t="shared" si="15"/>
        <v>-6.25</v>
      </c>
      <c r="AL5" s="267">
        <f>IF(AND(AE5=0,AF5=0,AG5=0,AH5=0),"",IF(AND(AE5=0,AF5=0,AG5=0),AK5/AH5,IF(AND(AE5=0,AF5=0),(AK5/AVERAGE(AG5:AH5)),IF(AE5=0,(AK5/AVERAGE(AF5:AH5)),(AK5/AVERAGE(AE5:AH5))))))</f>
        <v>-0.10040160642570281</v>
      </c>
      <c r="AM5" s="57">
        <f t="shared" si="2"/>
        <v>0.6032786885245901</v>
      </c>
      <c r="AN5" s="58">
        <f t="shared" ref="AN5" si="20">IF(AI5=0,"",Z5/AI5)</f>
        <v>0.5714285714285714</v>
      </c>
    </row>
    <row r="6" spans="1:40" s="5" customFormat="1">
      <c r="A6" s="1"/>
      <c r="B6" s="2"/>
      <c r="C6" s="2"/>
      <c r="D6" s="318" t="s">
        <v>0</v>
      </c>
      <c r="E6" s="316"/>
      <c r="F6" s="316"/>
      <c r="G6" s="316"/>
      <c r="H6" s="316"/>
      <c r="I6" s="315" t="s">
        <v>0</v>
      </c>
      <c r="J6" s="316"/>
      <c r="K6" s="316"/>
      <c r="L6" s="317"/>
      <c r="M6" s="321" t="s">
        <v>1</v>
      </c>
      <c r="N6" s="319"/>
      <c r="O6" s="319"/>
      <c r="P6" s="319"/>
      <c r="Q6" s="319"/>
      <c r="R6" s="315" t="s">
        <v>1</v>
      </c>
      <c r="S6" s="319"/>
      <c r="T6" s="319"/>
      <c r="U6" s="320"/>
      <c r="V6" s="318" t="s">
        <v>2</v>
      </c>
      <c r="W6" s="316"/>
      <c r="X6" s="316"/>
      <c r="Y6" s="316"/>
      <c r="Z6" s="316"/>
      <c r="AA6" s="322" t="s">
        <v>2</v>
      </c>
      <c r="AB6" s="323"/>
      <c r="AC6" s="323"/>
      <c r="AD6" s="324"/>
      <c r="AE6" s="326" t="s">
        <v>3</v>
      </c>
      <c r="AF6" s="327"/>
      <c r="AG6" s="327"/>
      <c r="AH6" s="327"/>
      <c r="AI6" s="327"/>
      <c r="AJ6" s="315" t="s">
        <v>3</v>
      </c>
      <c r="AK6" s="319"/>
      <c r="AL6" s="320"/>
      <c r="AM6" s="3" t="s">
        <v>4</v>
      </c>
      <c r="AN6" s="4">
        <v>2022</v>
      </c>
    </row>
    <row r="7" spans="1:40" s="5" customFormat="1">
      <c r="A7" s="6" t="s">
        <v>559</v>
      </c>
      <c r="B7" s="7" t="s">
        <v>7</v>
      </c>
      <c r="C7" s="7"/>
      <c r="D7" s="8" t="s">
        <v>8</v>
      </c>
      <c r="E7" s="9" t="s">
        <v>9</v>
      </c>
      <c r="F7" s="9" t="s">
        <v>10</v>
      </c>
      <c r="G7" s="9" t="s">
        <v>11</v>
      </c>
      <c r="H7" s="9" t="s">
        <v>626</v>
      </c>
      <c r="I7" s="10" t="s">
        <v>123</v>
      </c>
      <c r="J7" s="13" t="s">
        <v>4</v>
      </c>
      <c r="K7" s="13" t="s">
        <v>13</v>
      </c>
      <c r="L7" s="12" t="s">
        <v>14</v>
      </c>
      <c r="M7" s="8" t="s">
        <v>8</v>
      </c>
      <c r="N7" s="9" t="s">
        <v>9</v>
      </c>
      <c r="O7" s="9" t="s">
        <v>10</v>
      </c>
      <c r="P7" s="9" t="s">
        <v>11</v>
      </c>
      <c r="Q7" s="9" t="s">
        <v>626</v>
      </c>
      <c r="R7" s="10" t="s">
        <v>15</v>
      </c>
      <c r="S7" s="13" t="s">
        <v>4</v>
      </c>
      <c r="T7" s="13" t="s">
        <v>13</v>
      </c>
      <c r="U7" s="14" t="s">
        <v>14</v>
      </c>
      <c r="V7" s="8" t="s">
        <v>8</v>
      </c>
      <c r="W7" s="9" t="s">
        <v>9</v>
      </c>
      <c r="X7" s="9" t="s">
        <v>10</v>
      </c>
      <c r="Y7" s="9" t="s">
        <v>11</v>
      </c>
      <c r="Z7" s="9" t="s">
        <v>626</v>
      </c>
      <c r="AA7" s="10" t="s">
        <v>16</v>
      </c>
      <c r="AB7" s="13" t="s">
        <v>4</v>
      </c>
      <c r="AC7" s="13" t="s">
        <v>13</v>
      </c>
      <c r="AD7" s="12" t="s">
        <v>14</v>
      </c>
      <c r="AE7" s="8" t="s">
        <v>8</v>
      </c>
      <c r="AF7" s="9" t="s">
        <v>9</v>
      </c>
      <c r="AG7" s="9" t="s">
        <v>10</v>
      </c>
      <c r="AH7" s="9" t="s">
        <v>11</v>
      </c>
      <c r="AI7" s="9" t="s">
        <v>626</v>
      </c>
      <c r="AJ7" s="15" t="s">
        <v>4</v>
      </c>
      <c r="AK7" s="13" t="s">
        <v>13</v>
      </c>
      <c r="AL7" s="12" t="s">
        <v>14</v>
      </c>
      <c r="AM7" s="16" t="s">
        <v>17</v>
      </c>
      <c r="AN7" s="17" t="s">
        <v>17</v>
      </c>
    </row>
    <row r="8" spans="1:40" s="18" customFormat="1">
      <c r="A8" s="18" t="s">
        <v>396</v>
      </c>
      <c r="B8" s="18" t="s">
        <v>395</v>
      </c>
      <c r="D8" s="23">
        <f>INDEX(PR!$A$1:$F$387,MATCH($B8,PR!$A:$A,0),2)</f>
        <v>32</v>
      </c>
      <c r="E8" s="24">
        <f>INDEX(PR!$A$1:$F$387,MATCH($B8,PR!$A:$A,0),3)</f>
        <v>16</v>
      </c>
      <c r="F8" s="24">
        <f>INDEX(PR!$A$1:$F$387,MATCH($B8,PR!$A:$A,0),4)</f>
        <v>12</v>
      </c>
      <c r="G8" s="24">
        <f>INDEX(PR!$A$1:$F$387,MATCH($B8,PR!$A:$A,0),5)</f>
        <v>10</v>
      </c>
      <c r="H8" s="25">
        <f>INDEX(PR!$A$1:$F$387,MATCH($B8,PR!$A:$A,0),6)</f>
        <v>10</v>
      </c>
      <c r="I8" s="269">
        <f>COUNTIF(D8:H8,"&lt;20")</f>
        <v>4</v>
      </c>
      <c r="J8" s="22">
        <f>IF(AND(D8=0,E8=0,F8=0,G8=0),H8,IF(AND(D8=0,E8=0,F8=0),AVERAGE(G8:H8),IF(AND(E8=0,D8=0),AVERAGE(F8:H8),IF(D8=0,AVERAGE(E8:H8),AVERAGE(D8:H8)))))</f>
        <v>16</v>
      </c>
      <c r="K8" s="22">
        <f>IF(AND(D8=0,E8=0,F8=0,G8=0),"",IF(AND(D8=0,E8=0,F8=0),H8-G8,IF(AND(D8=0,E8=0),(H8-AVERAGE(F8:G8)),IF(D8=0,(H8-AVERAGE(E8:G8)),(H8-AVERAGE(D8:G8))))))</f>
        <v>-7.5</v>
      </c>
      <c r="L8" s="20">
        <f>IF(AND(D8=0,E8=0,F8=0,G8=0),"",IF(AND(D8=0,E8=0,F8=0),K8/G8,IF(AND(D8=0,E8=0),(K8/AVERAGE(F8:G8)),IF(D8=0,(K8/AVERAGE(E8:G8)),(K8/AVERAGE(D8:G8))))))</f>
        <v>-0.42857142857142855</v>
      </c>
      <c r="M8" s="24">
        <f>INDEX(GR!$A$1:$F$374,MATCH($B8,GR!$A:$A,0),2)</f>
        <v>23</v>
      </c>
      <c r="N8" s="24">
        <f>INDEX(GR!$A$1:$F$374,MATCH($B8,GR!$A:$A,0),3)</f>
        <v>16</v>
      </c>
      <c r="O8" s="24">
        <f>INDEX(GR!$A$1:$F$374,MATCH($B8,GR!$A:$A,0),4)</f>
        <v>10</v>
      </c>
      <c r="P8" s="24">
        <f>INDEX(GR!$A$1:$F$374,MATCH($B8,GR!$A:$A,0),5)</f>
        <v>4</v>
      </c>
      <c r="Q8" s="24">
        <f>INDEX(GR!$A$1:$F$374,MATCH($B8,GR!$A:$A,0),6)</f>
        <v>5</v>
      </c>
      <c r="R8" s="272">
        <f t="shared" ref="R8:R10" si="21">COUNTIF(M8:Q8,"&lt;10")</f>
        <v>2</v>
      </c>
      <c r="S8" s="22">
        <f>IF(AND(M8=0,N8=0,O8=0,P8=0),Q8,IF(AND(M8=0,N8=0,O8=0),AVERAGE(P8:Q8),IF(AND(N8=0,M8=0),AVERAGE(O8:Q8),IF(M8=0,AVERAGE(N8:Q8),AVERAGE(M8:Q8)))))</f>
        <v>11.6</v>
      </c>
      <c r="T8" s="22">
        <f>IF(AND(M8=0,N8=0,O8=0,P8=0),"",IF(AND(M8=0,N8=0,O8=0),Q8-P8,IF(AND(M8=0,N8=0),(Q8-AVERAGE(O8:P8)),IF(M8=0,(Q8-AVERAGE(N8:P8)),(Q8-AVERAGE(M8:P8))))))</f>
        <v>-8.25</v>
      </c>
      <c r="U8" s="26">
        <f>IF(AND(M8=0,N8=0,O8=0,P8=0),"",IF(AND(M8=0,N8=0,O8=0),T8/P8,IF(AND(M8=0,N8=0),(T8/AVERAGE(O8:P8)),IF(M8=0,(T8/AVERAGE(N8:P8)),(T8/AVERAGE(M8:P8))))))</f>
        <v>-0.62264150943396224</v>
      </c>
      <c r="V8" s="23">
        <f>INDEX(AE!$A$1:$K$500,MATCH($B8,AE!$A:$A,0),7)</f>
        <v>12</v>
      </c>
      <c r="W8" s="24">
        <f>INDEX(AE!$A$1:$K$500,MATCH($B8,AE!$A:$A,0),8)</f>
        <v>6</v>
      </c>
      <c r="X8" s="24">
        <f>INDEX(AE!$A$1:$K$500,MATCH($B8,AE!$A:$A,0),9)</f>
        <v>8</v>
      </c>
      <c r="Y8" s="24">
        <f>INDEX(AE!$A$1:$K$500,MATCH($B8,AE!$A:$A,0),10)</f>
        <v>4</v>
      </c>
      <c r="Z8" s="25">
        <f>INDEX(AE!$A$1:$K$500,MATCH($B8,AE!$A:$A,0),11)</f>
        <v>4</v>
      </c>
      <c r="AA8" s="47">
        <f t="shared" ref="AA8:AA10" si="22">COUNTIF(V8:Z8,"&lt;10")</f>
        <v>4</v>
      </c>
      <c r="AB8" s="22">
        <f>IF(AND(V8=0,W8=0,X8=0,Y8=0),Z8,IF(AND(V8=0,W8=0,X8=0),AVERAGE(Y8:Z8),IF(AND(W8=0,V8=0),AVERAGE(X8:Z8),IF(V8=0,AVERAGE(W8:Z8),AVERAGE(V8:Z8)))))</f>
        <v>6.8</v>
      </c>
      <c r="AC8" s="22">
        <f>IF(AND(V8=0,W8=0,X8=0,Y8=0),"",IF(AND(V8=0,W8=0,X8=0),Z8-Y8,IF(AND(V8=0,W8=0),(Z8-AVERAGE(X8:Y8)),IF(V8=0,(Z8-AVERAGE(W8:Y8)),(Z8-AVERAGE(V8:Y8))))))</f>
        <v>-3.5</v>
      </c>
      <c r="AD8" s="20">
        <f>IF(AND(V8=0,W8=0,X8=0,Y8=0),"",IF(AND(V8=0,W8=0,X8=0),AC8/Y8,IF(AND(V8=0,W8=0),(AC8/AVERAGE(X8:Y8)),IF(V8=0,(AC8/AVERAGE(W8:Y8)),(AC8/AVERAGE(V8:Y8))))))</f>
        <v>-0.46666666666666667</v>
      </c>
      <c r="AE8" s="108">
        <f>INDEX(AE!$A$1:$K$500,MATCH($B8,AE!$A:$A,0),2)</f>
        <v>19</v>
      </c>
      <c r="AF8" s="109">
        <f>INDEX(AE!$A$1:$K$500,MATCH($B8,AE!$A:$A,0),3)</f>
        <v>7</v>
      </c>
      <c r="AG8" s="109">
        <f>INDEX(AE!$A$1:$K$500,MATCH($B8,AE!$A:$A,0),4)</f>
        <v>10</v>
      </c>
      <c r="AH8" s="109">
        <f>INDEX(AE!$A$1:$K$500,MATCH($B8,AE!$A:$A,0),5)</f>
        <v>8</v>
      </c>
      <c r="AI8" s="187">
        <f>INDEX(AE!$A$1:$K$500,MATCH($B8,AE!$A:$A,0),6)</f>
        <v>12</v>
      </c>
      <c r="AJ8" s="27">
        <f>IF(AND(AE8=0,AF8=0,AG8=0,AH8=0),AI8,IF(AND(AE8=0,AF8=0,AG8=0),AVERAGE(AH8:AI8),IF(AND(AF8=0,AE8=0),AVERAGE(AG8:AI8),IF(AE8=0,AVERAGE(AF8:AI8),AVERAGE(AE8:AI8)))))</f>
        <v>11.2</v>
      </c>
      <c r="AK8" s="22">
        <f>IF(AND(AE8=0,AF8=0,AG8=0,AH8=0),"",IF(AND(AE8=0,AF8=0,AG8=0),AI8-AH8,IF(AND(AE8=0,AF8=0),(AI8-AVERAGE(AG8:AH8)),IF(AE8=0,(AI8-AVERAGE(AF8:AH8)),(AI8-AVERAGE(AE8:AH8))))))</f>
        <v>1</v>
      </c>
      <c r="AL8" s="31">
        <f>IF(AND(AE8=0,AF8=0,AG8=0,AH8=0),"",IF(AND(AE8=0,AF8=0,AG8=0),AK8/AH8,IF(AND(AE8=0,AF8=0),(AK8/AVERAGE(AG8:AH8)),IF(AE8=0,(AK8/AVERAGE(AF8:AH8)),(AK8/AVERAGE(AE8:AH8))))))</f>
        <v>9.0909090909090912E-2</v>
      </c>
      <c r="AM8" s="28">
        <f t="shared" ref="AM8:AM10" si="23">IF(AJ8=0,"",AB8/AJ8)</f>
        <v>0.60714285714285721</v>
      </c>
      <c r="AN8" s="32">
        <f t="shared" ref="AN8:AN10" si="24">IF(AI8=0,"",Z8/AI8)</f>
        <v>0.33333333333333331</v>
      </c>
    </row>
    <row r="9" spans="1:40" s="115" customFormat="1">
      <c r="A9" s="115" t="s">
        <v>560</v>
      </c>
      <c r="B9" s="115" t="s">
        <v>380</v>
      </c>
      <c r="C9" s="7"/>
      <c r="D9" s="23">
        <f>INDEX(PR!$A$1:$F$387,MATCH($B9,PR!$A:$A,0),2)</f>
        <v>27</v>
      </c>
      <c r="E9" s="24">
        <f>INDEX(PR!$A$1:$F$387,MATCH($B9,PR!$A:$A,0),3)</f>
        <v>72</v>
      </c>
      <c r="F9" s="24">
        <f>INDEX(PR!$A$1:$F$387,MATCH($B9,PR!$A:$A,0),4)</f>
        <v>63</v>
      </c>
      <c r="G9" s="24">
        <f>INDEX(PR!$A$1:$F$387,MATCH($B9,PR!$A:$A,0),5)</f>
        <v>64</v>
      </c>
      <c r="H9" s="25">
        <f>INDEX(PR!$A$1:$F$387,MATCH($B9,PR!$A:$A,0),6)</f>
        <v>61</v>
      </c>
      <c r="I9" s="19">
        <f t="shared" ref="I9" si="25">COUNTIF(D9:H9,"&lt;20")</f>
        <v>0</v>
      </c>
      <c r="J9" s="22">
        <f t="shared" ref="J9" si="26">IF(AND(D9=0,E9=0,F9=0,G9=0),H9,IF(AND(D9=0,E9=0,F9=0),AVERAGE(G9:H9),IF(AND(E9=0,D9=0),AVERAGE(F9:H9),IF(D9=0,AVERAGE(E9:H9),AVERAGE(D9:H9)))))</f>
        <v>57.4</v>
      </c>
      <c r="K9" s="22">
        <f t="shared" ref="K9" si="27">IF(AND(D9=0,E9=0,F9=0,G9=0),"",IF(AND(D9=0,E9=0,F9=0),H9-G9,IF(AND(D9=0,E9=0),(H9-AVERAGE(F9:G9)),IF(D9=0,(H9-AVERAGE(E9:G9)),(H9-AVERAGE(D9:G9))))))</f>
        <v>4.5</v>
      </c>
      <c r="L9" s="31">
        <f t="shared" ref="L9:L17" si="28">IF(AND(D9=0,E9=0,F9=0,G9=0),"",IF(AND(D9=0,E9=0,F9=0),K9/G9,IF(AND(D9=0,E9=0),(K9/AVERAGE(F9:G9)),IF(D9=0,(K9/AVERAGE(E9:G9)),(K9/AVERAGE(D9:G9))))))</f>
        <v>7.9646017699115043E-2</v>
      </c>
      <c r="M9" s="24">
        <f>INDEX(GR!$A$1:$F$374,MATCH($B9,GR!$A:$A,0),2)</f>
        <v>0</v>
      </c>
      <c r="N9" s="24">
        <f>INDEX(GR!$A$1:$F$374,MATCH($B9,GR!$A:$A,0),3)</f>
        <v>0</v>
      </c>
      <c r="O9" s="24">
        <f>INDEX(GR!$A$1:$F$374,MATCH($B9,GR!$A:$A,0),4)</f>
        <v>28</v>
      </c>
      <c r="P9" s="24">
        <f>INDEX(GR!$A$1:$F$374,MATCH($B9,GR!$A:$A,0),5)</f>
        <v>45</v>
      </c>
      <c r="Q9" s="24">
        <f>INDEX(GR!$A$1:$F$374,MATCH($B9,GR!$A:$A,0),6)</f>
        <v>31</v>
      </c>
      <c r="R9" s="272">
        <f t="shared" si="21"/>
        <v>2</v>
      </c>
      <c r="S9" s="22">
        <f t="shared" ref="S9:S10" si="29">IF(AND(M9=0,N9=0,O9=0,P9=0),Q9,IF(AND(M9=0,N9=0,O9=0),AVERAGE(P9:Q9),IF(AND(N9=0,M9=0),AVERAGE(O9:Q9),IF(M9=0,AVERAGE(N9:Q9),AVERAGE(M9:Q9)))))</f>
        <v>34.666666666666664</v>
      </c>
      <c r="T9" s="22">
        <f t="shared" ref="T9:T10" si="30">IF(AND(M9=0,N9=0,O9=0,P9=0),"",IF(AND(M9=0,N9=0,O9=0),Q9-P9,IF(AND(M9=0,N9=0),(Q9-AVERAGE(O9:P9)),IF(M9=0,(Q9-AVERAGE(N9:P9)),(Q9-AVERAGE(M9:P9))))))</f>
        <v>-5.5</v>
      </c>
      <c r="U9" s="267">
        <f t="shared" ref="U9:U10" si="31">IF(AND(M9=0,N9=0,O9=0,P9=0),"",IF(AND(M9=0,N9=0,O9=0),T9/P9,IF(AND(M9=0,N9=0),(T9/AVERAGE(O9:P9)),IF(M9=0,(T9/AVERAGE(N9:P9)),(T9/AVERAGE(M9:P9))))))</f>
        <v>-0.15068493150684931</v>
      </c>
      <c r="V9" s="23">
        <f>INDEX(AE!$A$1:$K$500,MATCH($B9,AE!$A:$A,0),7)</f>
        <v>28</v>
      </c>
      <c r="W9" s="24">
        <f>INDEX(AE!$A$1:$K$500,MATCH($B9,AE!$A:$A,0),8)</f>
        <v>30</v>
      </c>
      <c r="X9" s="24">
        <f>INDEX(AE!$A$1:$K$500,MATCH($B9,AE!$A:$A,0),9)</f>
        <v>27</v>
      </c>
      <c r="Y9" s="24">
        <f>INDEX(AE!$A$1:$K$500,MATCH($B9,AE!$A:$A,0),10)</f>
        <v>29</v>
      </c>
      <c r="Z9" s="25">
        <f>INDEX(AE!$A$1:$K$500,MATCH($B9,AE!$A:$A,0),11)</f>
        <v>21</v>
      </c>
      <c r="AA9" s="21">
        <f t="shared" si="22"/>
        <v>0</v>
      </c>
      <c r="AB9" s="22">
        <f t="shared" ref="AB9" si="32">IF(AND(V9=0,W9=0,X9=0,Y9=0),Z9,IF(AND(V9=0,W9=0,X9=0),AVERAGE(Y9:Z9),IF(AND(W9=0,V9=0),AVERAGE(X9:Z9),IF(V9=0,AVERAGE(W9:Z9),AVERAGE(V9:Z9)))))</f>
        <v>27</v>
      </c>
      <c r="AC9" s="22">
        <f t="shared" ref="AC9" si="33">IF(AND(V9=0,W9=0,X9=0,Y9=0),"",IF(AND(V9=0,W9=0,X9=0),Z9-Y9,IF(AND(V9=0,W9=0),(Z9-AVERAGE(X9:Y9)),IF(V9=0,(Z9-AVERAGE(W9:Y9)),(Z9-AVERAGE(V9:Y9))))))</f>
        <v>-7.5</v>
      </c>
      <c r="AD9" s="267">
        <f t="shared" ref="AD9:AD18" si="34">IF(AND(V9=0,W9=0,X9=0,Y9=0),"",IF(AND(V9=0,W9=0,X9=0),AC9/Y9,IF(AND(V9=0,W9=0),(AC9/AVERAGE(X9:Y9)),IF(V9=0,(AC9/AVERAGE(W9:Y9)),(AC9/AVERAGE(V9:Y9))))))</f>
        <v>-0.26315789473684209</v>
      </c>
      <c r="AE9" s="108">
        <f>INDEX(AE!$A$1:$K$500,MATCH($B9,AE!$A:$A,0),2)</f>
        <v>39</v>
      </c>
      <c r="AF9" s="109">
        <f>INDEX(AE!$A$1:$K$500,MATCH($B9,AE!$A:$A,0),3)</f>
        <v>50</v>
      </c>
      <c r="AG9" s="109">
        <f>INDEX(AE!$A$1:$K$500,MATCH($B9,AE!$A:$A,0),4)</f>
        <v>33</v>
      </c>
      <c r="AH9" s="109">
        <f>INDEX(AE!$A$1:$K$500,MATCH($B9,AE!$A:$A,0),5)</f>
        <v>46</v>
      </c>
      <c r="AI9" s="187">
        <f>INDEX(AE!$A$1:$K$500,MATCH($B9,AE!$A:$A,0),6)</f>
        <v>34</v>
      </c>
      <c r="AJ9" s="27">
        <f t="shared" ref="AJ9" si="35">IF(AND(AE9=0,AF9=0,AG9=0,AH9=0),AI9,IF(AND(AE9=0,AF9=0,AG9=0),AVERAGE(AH9:AI9),IF(AND(AF9=0,AE9=0),AVERAGE(AG9:AI9),IF(AE9=0,AVERAGE(AF9:AI9),AVERAGE(AE9:AI9)))))</f>
        <v>40.4</v>
      </c>
      <c r="AK9" s="22">
        <f t="shared" ref="AK9" si="36">IF(AND(AE9=0,AF9=0,AG9=0,AH9=0),"",IF(AND(AE9=0,AF9=0,AG9=0),AI9-AH9,IF(AND(AE9=0,AF9=0),(AI9-AVERAGE(AG9:AH9)),IF(AE9=0,(AI9-AVERAGE(AF9:AH9)),(AI9-AVERAGE(AE9:AH9))))))</f>
        <v>-8</v>
      </c>
      <c r="AL9" s="267">
        <f>IF(AND(AE9=0,AF9=0,AG9=0,AH9=0),"",IF(AND(AE9=0,AF9=0,AG9=0),AK9/AH9,IF(AND(AE9=0,AF9=0),(AK9/AVERAGE(AG9:AH9)),IF(AE9=0,(AK9/AVERAGE(AF9:AH9)),(AK9/AVERAGE(AE9:AH9))))))</f>
        <v>-0.19047619047619047</v>
      </c>
      <c r="AM9" s="28">
        <f t="shared" si="23"/>
        <v>0.66831683168316836</v>
      </c>
      <c r="AN9" s="32">
        <f t="shared" si="24"/>
        <v>0.61764705882352944</v>
      </c>
    </row>
    <row r="10" spans="1:40" s="50" customFormat="1">
      <c r="A10" s="80" t="s">
        <v>561</v>
      </c>
      <c r="B10" s="80" t="s">
        <v>562</v>
      </c>
      <c r="C10" s="161"/>
      <c r="D10" s="74">
        <f>D8+D9</f>
        <v>59</v>
      </c>
      <c r="E10" s="55">
        <f t="shared" ref="E10:H10" si="37">E8+E9</f>
        <v>88</v>
      </c>
      <c r="F10" s="55">
        <f t="shared" si="37"/>
        <v>75</v>
      </c>
      <c r="G10" s="55">
        <f t="shared" si="37"/>
        <v>74</v>
      </c>
      <c r="H10" s="75">
        <f t="shared" si="37"/>
        <v>71</v>
      </c>
      <c r="I10" s="52">
        <f>COUNTIF(D10:H10,"&lt;20")</f>
        <v>0</v>
      </c>
      <c r="J10" s="54">
        <f>IF(AND(D10=0,E10=0,F10=0,G10=0),H10,IF(AND(D10=0,E10=0,F10=0),AVERAGE(G10:H10),IF(AND(E10=0,D10=0),AVERAGE(F10:H10),IF(D10=0,AVERAGE(E10:H10),AVERAGE(D10:H10)))))</f>
        <v>73.400000000000006</v>
      </c>
      <c r="K10" s="54">
        <f>IF(AND(D10=0,E10=0,F10=0,G10=0),"",IF(AND(D10=0,E10=0,F10=0),H10-G10,IF(AND(D10=0,E10=0),(H10-AVERAGE(F10:G10)),IF(D10=0,(H10-AVERAGE(E10:G10)),(H10-AVERAGE(D10:G10))))))</f>
        <v>-3</v>
      </c>
      <c r="L10" s="267">
        <f t="shared" si="28"/>
        <v>-4.0540540540540543E-2</v>
      </c>
      <c r="M10" s="74">
        <f>M8+M9</f>
        <v>23</v>
      </c>
      <c r="N10" s="55">
        <f t="shared" ref="N10:Q10" si="38">N8+N9</f>
        <v>16</v>
      </c>
      <c r="O10" s="55">
        <f t="shared" si="38"/>
        <v>38</v>
      </c>
      <c r="P10" s="55">
        <f t="shared" si="38"/>
        <v>49</v>
      </c>
      <c r="Q10" s="75">
        <f t="shared" si="38"/>
        <v>36</v>
      </c>
      <c r="R10" s="21">
        <f t="shared" si="21"/>
        <v>0</v>
      </c>
      <c r="S10" s="22">
        <f t="shared" si="29"/>
        <v>32.4</v>
      </c>
      <c r="T10" s="22">
        <f t="shared" si="30"/>
        <v>4.5</v>
      </c>
      <c r="U10" s="31">
        <f t="shared" si="31"/>
        <v>0.14285714285714285</v>
      </c>
      <c r="V10" s="74">
        <f>V8+V9</f>
        <v>40</v>
      </c>
      <c r="W10" s="55">
        <f t="shared" ref="W10:Z10" si="39">W8+W9</f>
        <v>36</v>
      </c>
      <c r="X10" s="55">
        <f t="shared" si="39"/>
        <v>35</v>
      </c>
      <c r="Y10" s="55">
        <f t="shared" si="39"/>
        <v>33</v>
      </c>
      <c r="Z10" s="75">
        <f t="shared" si="39"/>
        <v>25</v>
      </c>
      <c r="AA10" s="53">
        <f t="shared" si="22"/>
        <v>0</v>
      </c>
      <c r="AB10" s="54">
        <f>IF(AND(V10=0,W10=0,X10=0,Y10=0),Z10,IF(AND(V10=0,W10=0,X10=0),AVERAGE(Y10:Z10),IF(AND(W10=0,V10=0),AVERAGE(X10:Z10),IF(V10=0,AVERAGE(W10:Z10),AVERAGE(V10:Z10)))))</f>
        <v>33.799999999999997</v>
      </c>
      <c r="AC10" s="54">
        <f>IF(AND(V10=0,W10=0,X10=0,Y10=0),"",IF(AND(V10=0,W10=0,X10=0),Z10-Y10,IF(AND(V10=0,W10=0),(Z10-AVERAGE(X10:Y10)),IF(V10=0,(Z10-AVERAGE(W10:Y10)),(Z10-AVERAGE(V10:Y10))))))</f>
        <v>-11</v>
      </c>
      <c r="AD10" s="267">
        <f t="shared" si="34"/>
        <v>-0.30555555555555558</v>
      </c>
      <c r="AE10" s="142">
        <f>SUM(AE8:AE9)</f>
        <v>58</v>
      </c>
      <c r="AF10" s="143">
        <f t="shared" ref="AF10:AI10" si="40">SUM(AF8:AF9)</f>
        <v>57</v>
      </c>
      <c r="AG10" s="143">
        <f t="shared" si="40"/>
        <v>43</v>
      </c>
      <c r="AH10" s="143">
        <f t="shared" si="40"/>
        <v>54</v>
      </c>
      <c r="AI10" s="144">
        <f t="shared" si="40"/>
        <v>46</v>
      </c>
      <c r="AJ10" s="56">
        <f>IF(AND(AE10=0,AF10=0,AG10=0,AH10=0),AI10,IF(AND(AE10=0,AF10=0,AG10=0),AVERAGE(AH10:AI10),IF(AND(AF10=0,AE10=0),AVERAGE(AG10:AI10),IF(AE10=0,AVERAGE(AF10:AI10),AVERAGE(AE10:AI10)))))</f>
        <v>51.6</v>
      </c>
      <c r="AK10" s="54">
        <f>IF(AND(AE10=0,AF10=0,AG10=0,AH10=0),"",IF(AND(AE10=0,AF10=0,AG10=0),AI10-AH10,IF(AND(AE10=0,AF10=0),(AI10-AVERAGE(AG10:AH10)),IF(AE10=0,(AI10-AVERAGE(AF10:AH10)),(AI10-AVERAGE(AE10:AH10))))))</f>
        <v>-7</v>
      </c>
      <c r="AL10" s="267">
        <f>IF(AND(AE10=0,AF10=0,AG10=0,AH10=0),"",IF(AND(AE10=0,AF10=0,AG10=0),AK10/AH10,IF(AND(AE10=0,AF10=0),(AK10/AVERAGE(AG10:AH10)),IF(AE10=0,(AK10/AVERAGE(AF10:AH10)),(AK10/AVERAGE(AE10:AH10))))))</f>
        <v>-0.13207547169811321</v>
      </c>
      <c r="AM10" s="57">
        <f t="shared" si="23"/>
        <v>0.65503875968992242</v>
      </c>
      <c r="AN10" s="58">
        <f t="shared" si="24"/>
        <v>0.54347826086956519</v>
      </c>
    </row>
    <row r="11" spans="1:40" s="50" customFormat="1">
      <c r="A11" s="80"/>
      <c r="B11" s="80"/>
      <c r="C11" s="161"/>
      <c r="D11" s="74"/>
      <c r="E11" s="55"/>
      <c r="F11" s="55"/>
      <c r="G11" s="55"/>
      <c r="H11" s="75"/>
      <c r="I11" s="52"/>
      <c r="J11" s="54"/>
      <c r="K11" s="54"/>
      <c r="L11" s="31"/>
      <c r="M11" s="55"/>
      <c r="N11" s="55"/>
      <c r="O11" s="55"/>
      <c r="P11" s="55"/>
      <c r="Q11" s="55"/>
      <c r="R11" s="21"/>
      <c r="S11" s="22"/>
      <c r="T11" s="22"/>
      <c r="U11" s="31"/>
      <c r="V11" s="74"/>
      <c r="W11" s="55"/>
      <c r="X11" s="55"/>
      <c r="Y11" s="55"/>
      <c r="Z11" s="75"/>
      <c r="AA11" s="53"/>
      <c r="AB11" s="54"/>
      <c r="AC11" s="54"/>
      <c r="AD11" s="31"/>
      <c r="AE11" s="142"/>
      <c r="AF11" s="143"/>
      <c r="AG11" s="143"/>
      <c r="AH11" s="143"/>
      <c r="AI11" s="144"/>
      <c r="AJ11" s="56"/>
      <c r="AK11" s="54"/>
      <c r="AL11" s="31"/>
      <c r="AM11" s="57"/>
      <c r="AN11" s="58"/>
    </row>
    <row r="12" spans="1:40" s="5" customFormat="1">
      <c r="A12" s="84" t="s">
        <v>563</v>
      </c>
      <c r="B12" s="84" t="s">
        <v>383</v>
      </c>
      <c r="C12" s="84" t="s">
        <v>32</v>
      </c>
      <c r="D12" s="66">
        <f>INDEX(PR!$A$1:$F$387,MATCH($B12,PR!$A:$A,0),2)</f>
        <v>0</v>
      </c>
      <c r="E12" s="67">
        <f>INDEX(PR!$A$1:$F$387,MATCH($B12,PR!$A:$A,0),3)</f>
        <v>0</v>
      </c>
      <c r="F12" s="67">
        <f>INDEX(PR!$A$1:$F$387,MATCH($B12,PR!$A:$A,0),4)</f>
        <v>27</v>
      </c>
      <c r="G12" s="67">
        <f>INDEX(PR!$A$1:$F$387,MATCH($B12,PR!$A:$A,0),5)</f>
        <v>82</v>
      </c>
      <c r="H12" s="68">
        <f>INDEX(PR!$A$1:$F$387,MATCH($B12,PR!$A:$A,0),6)</f>
        <v>93</v>
      </c>
      <c r="I12" s="62">
        <f t="shared" ref="I12" si="41">COUNTIF(D12:H12,"&lt;20")</f>
        <v>2</v>
      </c>
      <c r="J12" s="65">
        <f t="shared" ref="J12" si="42">IF(AND(D12=0,E12=0,F12=0,G12=0),H12,IF(AND(D12=0,E12=0,F12=0),AVERAGE(G12:H12),IF(AND(E12=0,D12=0),AVERAGE(F12:H12),IF(D12=0,AVERAGE(E12:H12),AVERAGE(D12:H12)))))</f>
        <v>67.333333333333329</v>
      </c>
      <c r="K12" s="65">
        <f t="shared" ref="K12" si="43">IF(AND(D12=0,E12=0,F12=0,G12=0),"",IF(AND(D12=0,E12=0,F12=0),H12-G12,IF(AND(D12=0,E12=0),(H12-AVERAGE(F12:G12)),IF(D12=0,(H12-AVERAGE(E12:G12)),(H12-AVERAGE(D12:G12))))))</f>
        <v>38.5</v>
      </c>
      <c r="L12" s="63">
        <f t="shared" ref="L12" si="44">IF(AND(D12=0,E12=0,F12=0,G12=0),"",IF(AND(D12=0,E12=0,F12=0),K12/G12,IF(AND(D12=0,E12=0),(K12/AVERAGE(F12:G12)),IF(D12=0,(K12/AVERAGE(E12:G12)),(K12/AVERAGE(D12:G12))))))</f>
        <v>0.70642201834862384</v>
      </c>
      <c r="M12" s="67">
        <f>INDEX(GR!$A$1:$F$374,MATCH($B12,GR!$A:$A,0),2)</f>
        <v>0</v>
      </c>
      <c r="N12" s="67">
        <f>INDEX(GR!$A$1:$F$374,MATCH($B12,GR!$A:$A,0),3)</f>
        <v>0</v>
      </c>
      <c r="O12" s="67">
        <f>INDEX(GR!$A$1:$F$374,MATCH($B12,GR!$A:$A,0),4)</f>
        <v>0</v>
      </c>
      <c r="P12" s="67">
        <f>INDEX(GR!$A$1:$F$374,MATCH($B12,GR!$A:$A,0),5)</f>
        <v>1</v>
      </c>
      <c r="Q12" s="67">
        <f>INDEX(GR!$A$1:$F$374,MATCH($B12,GR!$A:$A,0),6)</f>
        <v>16</v>
      </c>
      <c r="R12" s="64">
        <f t="shared" ref="R12" si="45">COUNTIF(M12:Q12,"&lt;10")</f>
        <v>4</v>
      </c>
      <c r="S12" s="65">
        <f t="shared" ref="S12" si="46">IF(AND(M12=0,N12=0,O12=0,P12=0),Q12,IF(AND(M12=0,N12=0,O12=0),AVERAGE(P12:Q12),IF(AND(N12=0,M12=0),AVERAGE(O12:Q12),IF(M12=0,AVERAGE(N12:Q12),AVERAGE(M12:Q12)))))</f>
        <v>8.5</v>
      </c>
      <c r="T12" s="65">
        <f t="shared" ref="T12" si="47">IF(AND(M12=0,N12=0,O12=0,P12=0),"",IF(AND(M12=0,N12=0,O12=0),Q12-P12,IF(AND(M12=0,N12=0),(Q12-AVERAGE(O12:P12)),IF(M12=0,(Q12-AVERAGE(N12:P12)),(Q12-AVERAGE(M12:P12))))))</f>
        <v>15</v>
      </c>
      <c r="U12" s="63">
        <f>IF(AND(M12=0,N12=0,O12=0,P12=0),"",IF(AND(M12=0,N12=0,O12=0),T12/P12,IF(AND(M12=0,N12=0),(T12/AVERAGE(O12:P12)),IF(M12=0,(T12/AVERAGE(N12:P12)),(T12/AVERAGE(M12:P12))))))</f>
        <v>15</v>
      </c>
      <c r="V12" s="66">
        <f>INDEX(AE!$A$1:$K$500,MATCH($B12,AE!$A:$A,0),7)</f>
        <v>0</v>
      </c>
      <c r="W12" s="67">
        <f>INDEX(AE!$A$1:$K$500,MATCH($B12,AE!$A:$A,0),8)</f>
        <v>0</v>
      </c>
      <c r="X12" s="67">
        <f>INDEX(AE!$A$1:$K$500,MATCH($B12,AE!$A:$A,0),9)</f>
        <v>20</v>
      </c>
      <c r="Y12" s="67">
        <f>INDEX(AE!$A$1:$K$500,MATCH($B12,AE!$A:$A,0),10)</f>
        <v>38</v>
      </c>
      <c r="Z12" s="68">
        <f>INDEX(AE!$A$1:$K$500,MATCH($B12,AE!$A:$A,0),11)</f>
        <v>27</v>
      </c>
      <c r="AA12" s="64">
        <f t="shared" ref="AA12:AA18" si="48">COUNTIF(V12:Z12,"&lt;10")</f>
        <v>2</v>
      </c>
      <c r="AB12" s="65">
        <f t="shared" ref="AB12:AB18" si="49">IF(AND(V12=0,W12=0,X12=0,Y12=0),Z12,IF(AND(V12=0,W12=0,X12=0),AVERAGE(Y12:Z12),IF(AND(W12=0,V12=0),AVERAGE(X12:Z12),IF(V12=0,AVERAGE(W12:Z12),AVERAGE(V12:Z12)))))</f>
        <v>28.333333333333332</v>
      </c>
      <c r="AC12" s="65">
        <f t="shared" ref="AC12:AC18" si="50">IF(AND(V12=0,W12=0,X12=0,Y12=0),"",IF(AND(V12=0,W12=0,X12=0),Z12-Y12,IF(AND(V12=0,W12=0),(Z12-AVERAGE(X12:Y12)),IF(V12=0,(Z12-AVERAGE(W12:Y12)),(Z12-AVERAGE(V12:Y12))))))</f>
        <v>-2</v>
      </c>
      <c r="AD12" s="63">
        <f t="shared" si="34"/>
        <v>-6.8965517241379309E-2</v>
      </c>
      <c r="AE12" s="110">
        <f>INDEX(AE!$A$1:$K$500,MATCH($B12,AE!$A:$A,0),2)</f>
        <v>0</v>
      </c>
      <c r="AF12" s="111">
        <f>INDEX(AE!$A$1:$K$500,MATCH($B12,AE!$A:$A,0),3)</f>
        <v>0</v>
      </c>
      <c r="AG12" s="111">
        <f>INDEX(AE!$A$1:$K$500,MATCH($B12,AE!$A:$A,0),4)</f>
        <v>38</v>
      </c>
      <c r="AH12" s="111">
        <f>INDEX(AE!$A$1:$K$500,MATCH($B12,AE!$A:$A,0),5)</f>
        <v>59</v>
      </c>
      <c r="AI12" s="188">
        <f>INDEX(AE!$A$1:$K$500,MATCH($B12,AE!$A:$A,0),6)</f>
        <v>46</v>
      </c>
      <c r="AJ12" s="77">
        <f>IF(AND(AE12=0,AF12=0,AG12=0,AH12=0),AI12,IF(AND(AE12=0,AF12=0,AG12=0),AVERAGE(AH12:AI12),IF(AND(AF12=0,AE12=0),AVERAGE(AG12:AI12),IF(AE12=0,AVERAGE(AF12:AI12),AVERAGE(AE12:AI12)))))</f>
        <v>47.666666666666664</v>
      </c>
      <c r="AK12" s="76">
        <f>IF(AND(AE12=0,AF12=0,AG12=0,AH12=0),"",IF(AND(AE12=0,AF12=0,AG12=0),AI12-AH12,IF(AND(AE12=0,AF12=0),(AI12-AVERAGE(AG12:AH12)),IF(AE12=0,(AI12-AVERAGE(AF12:AH12)),(AI12-AVERAGE(AE12:AH12))))))</f>
        <v>-2.5</v>
      </c>
      <c r="AL12" s="63">
        <f>IF(AND(AE12=0,AF12=0,AG12=0,AH12=0),"",IF(AND(AE12=0,AF12=0,AG12=0),AK12/AH12,IF(AND(AE12=0,AF12=0),(AK12/AVERAGE(AG12:AH12)),IF(AE12=0,(AK12/AVERAGE(AF12:AH12)),(AK12/AVERAGE(AE12:AH12))))))</f>
        <v>-5.1546391752577317E-2</v>
      </c>
      <c r="AM12" s="78">
        <f t="shared" ref="AM12" si="51">IF(AJ12=0,"",AB12/AJ12)</f>
        <v>0.59440559440559437</v>
      </c>
      <c r="AN12" s="79">
        <f t="shared" ref="AN12" si="52">IF(AI12=0,"",Z12/AI12)</f>
        <v>0.58695652173913049</v>
      </c>
    </row>
    <row r="13" spans="1:40" s="5" customFormat="1">
      <c r="A13" s="84"/>
      <c r="B13" s="84"/>
      <c r="C13" s="84"/>
      <c r="D13" s="23"/>
      <c r="E13" s="24"/>
      <c r="F13" s="24"/>
      <c r="G13" s="24"/>
      <c r="H13" s="25"/>
      <c r="I13" s="19"/>
      <c r="J13" s="22"/>
      <c r="K13" s="22"/>
      <c r="L13" s="31"/>
      <c r="M13" s="24"/>
      <c r="N13" s="24"/>
      <c r="O13" s="24"/>
      <c r="P13" s="24"/>
      <c r="Q13" s="24"/>
      <c r="R13" s="21"/>
      <c r="S13" s="22"/>
      <c r="T13" s="22"/>
      <c r="U13" s="31"/>
      <c r="V13" s="23"/>
      <c r="W13" s="24"/>
      <c r="X13" s="24"/>
      <c r="Y13" s="24"/>
      <c r="Z13" s="25"/>
      <c r="AA13" s="21"/>
      <c r="AB13" s="22"/>
      <c r="AC13" s="22"/>
      <c r="AD13" s="31"/>
      <c r="AE13" s="108"/>
      <c r="AF13" s="109"/>
      <c r="AG13" s="109"/>
      <c r="AH13" s="109"/>
      <c r="AI13" s="187"/>
      <c r="AJ13" s="56"/>
      <c r="AK13" s="54"/>
      <c r="AL13" s="31"/>
      <c r="AM13" s="57"/>
      <c r="AN13" s="58"/>
    </row>
    <row r="14" spans="1:40" s="5" customFormat="1">
      <c r="A14" s="93" t="s">
        <v>564</v>
      </c>
      <c r="B14" s="93" t="s">
        <v>436</v>
      </c>
      <c r="C14" s="173" t="s">
        <v>21</v>
      </c>
      <c r="D14" s="39">
        <f>INDEX(PR!$A$1:$F$387,MATCH($B14,PR!$A:$A,0),2)</f>
        <v>10</v>
      </c>
      <c r="E14" s="40">
        <f>INDEX(PR!$A$1:$F$387,MATCH($B14,PR!$A:$A,0),3)</f>
        <v>3</v>
      </c>
      <c r="F14" s="40">
        <f>INDEX(PR!$A$1:$F$387,MATCH($B14,PR!$A:$A,0),4)</f>
        <v>0</v>
      </c>
      <c r="G14" s="40">
        <f>INDEX(PR!$A$1:$F$387,MATCH($B14,PR!$A:$A,0),5)</f>
        <v>0</v>
      </c>
      <c r="H14" s="177">
        <f>INDEX(PR!$A$1:$F$387,MATCH($B14,PR!$A:$A,0),6)</f>
        <v>0</v>
      </c>
      <c r="I14" s="35">
        <f t="shared" ref="I14:I18" si="53">COUNTIF(D14:H14,"&lt;20")</f>
        <v>5</v>
      </c>
      <c r="J14" s="38">
        <f t="shared" ref="J14:J18" si="54">IF(AND(D14=0,E14=0,F14=0,G14=0),H14,IF(AND(D14=0,E14=0,F14=0),AVERAGE(G14:H14),IF(AND(E14=0,D14=0),AVERAGE(F14:H14),IF(D14=0,AVERAGE(E14:H14),AVERAGE(D14:H14)))))</f>
        <v>2.6</v>
      </c>
      <c r="K14" s="38">
        <f t="shared" ref="K14:K18" si="55">IF(AND(D14=0,E14=0,F14=0,G14=0),"",IF(AND(D14=0,E14=0,F14=0),H14-G14,IF(AND(D14=0,E14=0),(H14-AVERAGE(F14:G14)),IF(D14=0,(H14-AVERAGE(E14:G14)),(H14-AVERAGE(D14:G14))))))</f>
        <v>-3.25</v>
      </c>
      <c r="L14" s="36">
        <f>IF(AND(D14=0,E14=0,F14=0,G14=0),"",IF(AND(D14=0,E14=0,F14=0),K14/G14,IF(AND(D14=0,E14=0),(K14/AVERAGE(F14:G14)),IF(D14=0,(K14/AVERAGE(E14:G14)),(K14/AVERAGE(D14:G14))))))</f>
        <v>-1</v>
      </c>
      <c r="M14" s="40">
        <f>INDEX(GR!$A$1:$F$374,MATCH($B14,GR!$A:$A,0),2)</f>
        <v>0</v>
      </c>
      <c r="N14" s="40">
        <f>INDEX(GR!$A$1:$F$374,MATCH($B14,GR!$A:$A,0),3)</f>
        <v>2</v>
      </c>
      <c r="O14" s="40">
        <f>INDEX(GR!$A$1:$F$374,MATCH($B14,GR!$A:$A,0),4)</f>
        <v>7</v>
      </c>
      <c r="P14" s="40">
        <f>INDEX(GR!$A$1:$F$374,MATCH($B14,GR!$A:$A,0),5)</f>
        <v>0</v>
      </c>
      <c r="Q14" s="40">
        <f>INDEX(GR!$A$1:$F$374,MATCH($B14,GR!$A:$A,0),6)</f>
        <v>0</v>
      </c>
      <c r="R14" s="37">
        <f t="shared" ref="R14:R18" si="56">COUNTIF(M14:Q14,"&lt;10")</f>
        <v>5</v>
      </c>
      <c r="S14" s="38">
        <f t="shared" ref="S14:S18" si="57">IF(AND(M14=0,N14=0,O14=0,P14=0),Q14,IF(AND(M14=0,N14=0,O14=0),AVERAGE(P14:Q14),IF(AND(N14=0,M14=0),AVERAGE(O14:Q14),IF(M14=0,AVERAGE(N14:Q14),AVERAGE(M14:Q14)))))</f>
        <v>2.25</v>
      </c>
      <c r="T14" s="38">
        <f t="shared" ref="T14:T18" si="58">IF(AND(M14=0,N14=0,O14=0,P14=0),"",IF(AND(M14=0,N14=0,O14=0),Q14-P14,IF(AND(M14=0,N14=0),(Q14-AVERAGE(O14:P14)),IF(M14=0,(Q14-AVERAGE(N14:P14)),(Q14-AVERAGE(M14:P14))))))</f>
        <v>-3</v>
      </c>
      <c r="U14" s="36">
        <f t="shared" ref="U14:U17" si="59">IF(AND(M14=0,N14=0,O14=0,P14=0),"",IF(AND(M14=0,N14=0,O14=0),T14/P14,IF(AND(M14=0,N14=0),(T14/AVERAGE(O14:P14)),IF(M14=0,(T14/AVERAGE(N14:P14)),(T14/AVERAGE(M14:P14))))))</f>
        <v>-1</v>
      </c>
      <c r="V14" s="39">
        <f>INDEX(AE!$A$1:$K$500,MATCH($B14,AE!$A:$A,0),7)</f>
        <v>3</v>
      </c>
      <c r="W14" s="40">
        <f>INDEX(AE!$A$1:$K$500,MATCH($B14,AE!$A:$A,0),8)</f>
        <v>0</v>
      </c>
      <c r="X14" s="40">
        <f>INDEX(AE!$A$1:$K$500,MATCH($B14,AE!$A:$A,0),9)</f>
        <v>0</v>
      </c>
      <c r="Y14" s="40">
        <f>INDEX(AE!$A$1:$K$500,MATCH($B14,AE!$A:$A,0),10)</f>
        <v>0</v>
      </c>
      <c r="Z14" s="177">
        <f>INDEX(AE!$A$1:$K$500,MATCH($B14,AE!$A:$A,0),11)</f>
        <v>0</v>
      </c>
      <c r="AA14" s="37">
        <f t="shared" si="48"/>
        <v>5</v>
      </c>
      <c r="AB14" s="38">
        <f t="shared" si="49"/>
        <v>0.6</v>
      </c>
      <c r="AC14" s="38">
        <f t="shared" si="50"/>
        <v>-0.75</v>
      </c>
      <c r="AD14" s="36">
        <f t="shared" si="34"/>
        <v>-1</v>
      </c>
      <c r="AE14" s="113">
        <f>INDEX(AE!$A$1:$K$500,MATCH($B14,AE!$A:$A,0),2)</f>
        <v>6</v>
      </c>
      <c r="AF14" s="114">
        <f>INDEX(AE!$A$1:$K$500,MATCH($B14,AE!$A:$A,0),3)</f>
        <v>1</v>
      </c>
      <c r="AG14" s="114">
        <f>INDEX(AE!$A$1:$K$500,MATCH($B14,AE!$A:$A,0),4)</f>
        <v>0</v>
      </c>
      <c r="AH14" s="114">
        <f>INDEX(AE!$A$1:$K$500,MATCH($B14,AE!$A:$A,0),5)</f>
        <v>0</v>
      </c>
      <c r="AI14" s="193">
        <f>INDEX(AE!$A$1:$K$500,MATCH($B14,AE!$A:$A,0),6)</f>
        <v>0</v>
      </c>
      <c r="AJ14" s="41">
        <f t="shared" ref="AJ14:AJ17" si="60">IF(AND(AE14=0,AF14=0,AG14=0,AH14=0),AI14,IF(AND(AE14=0,AF14=0,AG14=0),AVERAGE(AH14:AI14),IF(AND(AF14=0,AE14=0),AVERAGE(AG14:AI14),IF(AE14=0,AVERAGE(AF14:AI14),AVERAGE(AE14:AI14)))))</f>
        <v>1.4</v>
      </c>
      <c r="AK14" s="38">
        <f t="shared" ref="AK14:AK17" si="61">IF(AND(AE14=0,AF14=0,AG14=0,AH14=0),"",IF(AND(AE14=0,AF14=0,AG14=0),AI14-AH14,IF(AND(AE14=0,AF14=0),(AI14-AVERAGE(AG14:AH14)),IF(AE14=0,(AI14-AVERAGE(AF14:AH14)),(AI14-AVERAGE(AE14:AH14))))))</f>
        <v>-1.75</v>
      </c>
      <c r="AL14" s="36">
        <f t="shared" ref="AL14:AL17" si="62">IF(AND(AE14=0,AF14=0,AG14=0,AH14=0),"",IF(AND(AE14=0,AF14=0,AG14=0),AK14/AH14,IF(AND(AE14=0,AF14=0),(AK14/AVERAGE(AG14:AH14)),IF(AE14=0,(AK14/AVERAGE(AF14:AH14)),(AK14/AVERAGE(AE14:AH14))))))</f>
        <v>-1</v>
      </c>
      <c r="AM14" s="42">
        <f t="shared" ref="AM14:AM17" si="63">IF(AJ14=0,"",AB14/AJ14)</f>
        <v>0.4285714285714286</v>
      </c>
      <c r="AN14" s="43" t="str">
        <f t="shared" ref="AN14:AN17" si="64">IF(AI14=0,"",Z14/AI14)</f>
        <v/>
      </c>
    </row>
    <row r="15" spans="1:40" s="5" customFormat="1">
      <c r="A15" s="93" t="s">
        <v>565</v>
      </c>
      <c r="B15" s="93" t="s">
        <v>437</v>
      </c>
      <c r="C15" s="173" t="s">
        <v>21</v>
      </c>
      <c r="D15" s="39">
        <f>INDEX(PR!$A$1:$F$387,MATCH($B15,PR!$A:$A,0),2)</f>
        <v>2</v>
      </c>
      <c r="E15" s="40">
        <f>INDEX(PR!$A$1:$F$387,MATCH($B15,PR!$A:$A,0),3)</f>
        <v>3</v>
      </c>
      <c r="F15" s="40">
        <f>INDEX(PR!$A$1:$F$387,MATCH($B15,PR!$A:$A,0),4)</f>
        <v>0</v>
      </c>
      <c r="G15" s="40">
        <f>INDEX(PR!$A$1:$F$387,MATCH($B15,PR!$A:$A,0),5)</f>
        <v>0</v>
      </c>
      <c r="H15" s="177">
        <f>INDEX(PR!$A$1:$F$387,MATCH($B15,PR!$A:$A,0),6)</f>
        <v>0</v>
      </c>
      <c r="I15" s="35">
        <f t="shared" si="53"/>
        <v>5</v>
      </c>
      <c r="J15" s="38">
        <f t="shared" si="54"/>
        <v>1</v>
      </c>
      <c r="K15" s="38">
        <f t="shared" si="55"/>
        <v>-1.25</v>
      </c>
      <c r="L15" s="36">
        <f t="shared" si="28"/>
        <v>-1</v>
      </c>
      <c r="M15" s="40">
        <f>INDEX(GR!$A$1:$F$374,MATCH($B15,GR!$A:$A,0),2)</f>
        <v>0</v>
      </c>
      <c r="N15" s="40">
        <f>INDEX(GR!$A$1:$F$374,MATCH($B15,GR!$A:$A,0),3)</f>
        <v>0</v>
      </c>
      <c r="O15" s="40">
        <f>INDEX(GR!$A$1:$F$374,MATCH($B15,GR!$A:$A,0),4)</f>
        <v>1</v>
      </c>
      <c r="P15" s="40">
        <f>INDEX(GR!$A$1:$F$374,MATCH($B15,GR!$A:$A,0),5)</f>
        <v>1</v>
      </c>
      <c r="Q15" s="40">
        <f>INDEX(GR!$A$1:$F$374,MATCH($B15,GR!$A:$A,0),6)</f>
        <v>0</v>
      </c>
      <c r="R15" s="37">
        <f t="shared" si="56"/>
        <v>5</v>
      </c>
      <c r="S15" s="38">
        <f t="shared" si="57"/>
        <v>0.66666666666666663</v>
      </c>
      <c r="T15" s="38">
        <f t="shared" si="58"/>
        <v>-1</v>
      </c>
      <c r="U15" s="36">
        <f t="shared" si="59"/>
        <v>-1</v>
      </c>
      <c r="V15" s="39">
        <f>INDEX(AE!$A$1:$K$500,MATCH($B15,AE!$A:$A,0),7)</f>
        <v>2</v>
      </c>
      <c r="W15" s="40">
        <f>INDEX(AE!$A$1:$K$500,MATCH($B15,AE!$A:$A,0),8)</f>
        <v>1</v>
      </c>
      <c r="X15" s="40">
        <f>INDEX(AE!$A$1:$K$500,MATCH($B15,AE!$A:$A,0),9)</f>
        <v>0</v>
      </c>
      <c r="Y15" s="40">
        <f>INDEX(AE!$A$1:$K$500,MATCH($B15,AE!$A:$A,0),10)</f>
        <v>0</v>
      </c>
      <c r="Z15" s="177">
        <f>INDEX(AE!$A$1:$K$500,MATCH($B15,AE!$A:$A,0),11)</f>
        <v>0</v>
      </c>
      <c r="AA15" s="37">
        <f t="shared" si="48"/>
        <v>5</v>
      </c>
      <c r="AB15" s="38">
        <f t="shared" si="49"/>
        <v>0.6</v>
      </c>
      <c r="AC15" s="38">
        <f t="shared" si="50"/>
        <v>-0.75</v>
      </c>
      <c r="AD15" s="36">
        <f t="shared" si="34"/>
        <v>-1</v>
      </c>
      <c r="AE15" s="113">
        <f>INDEX(AE!$A$1:$K$500,MATCH($B15,AE!$A:$A,0),2)</f>
        <v>2</v>
      </c>
      <c r="AF15" s="114">
        <f>INDEX(AE!$A$1:$K$500,MATCH($B15,AE!$A:$A,0),3)</f>
        <v>2</v>
      </c>
      <c r="AG15" s="114">
        <f>INDEX(AE!$A$1:$K$500,MATCH($B15,AE!$A:$A,0),4)</f>
        <v>0</v>
      </c>
      <c r="AH15" s="114">
        <f>INDEX(AE!$A$1:$K$500,MATCH($B15,AE!$A:$A,0),5)</f>
        <v>0</v>
      </c>
      <c r="AI15" s="193">
        <f>INDEX(AE!$A$1:$K$500,MATCH($B15,AE!$A:$A,0),6)</f>
        <v>0</v>
      </c>
      <c r="AJ15" s="41">
        <f t="shared" si="60"/>
        <v>0.8</v>
      </c>
      <c r="AK15" s="38">
        <f t="shared" si="61"/>
        <v>-1</v>
      </c>
      <c r="AL15" s="36">
        <f t="shared" si="62"/>
        <v>-1</v>
      </c>
      <c r="AM15" s="42">
        <f t="shared" si="63"/>
        <v>0.74999999999999989</v>
      </c>
      <c r="AN15" s="43" t="str">
        <f t="shared" si="64"/>
        <v/>
      </c>
    </row>
    <row r="16" spans="1:40">
      <c r="A16" s="95" t="s">
        <v>564</v>
      </c>
      <c r="B16" s="95" t="s">
        <v>427</v>
      </c>
      <c r="C16" s="61" t="s">
        <v>32</v>
      </c>
      <c r="D16" s="66">
        <f>INDEX(PR!$A$1:$F$387,MATCH($B16,PR!$A:$A,0),2)</f>
        <v>0</v>
      </c>
      <c r="E16" s="67">
        <f>INDEX(PR!$A$1:$F$387,MATCH($B16,PR!$A:$A,0),3)</f>
        <v>13</v>
      </c>
      <c r="F16" s="67">
        <f>INDEX(PR!$A$1:$F$387,MATCH($B16,PR!$A:$A,0),4)</f>
        <v>11</v>
      </c>
      <c r="G16" s="67">
        <f>INDEX(PR!$A$1:$F$387,MATCH($B16,PR!$A:$A,0),5)</f>
        <v>9</v>
      </c>
      <c r="H16" s="68">
        <f>INDEX(PR!$A$1:$F$387,MATCH($B16,PR!$A:$A,0),6)</f>
        <v>12</v>
      </c>
      <c r="I16" s="62">
        <f t="shared" si="53"/>
        <v>5</v>
      </c>
      <c r="J16" s="65">
        <f t="shared" si="54"/>
        <v>11.25</v>
      </c>
      <c r="K16" s="65">
        <f t="shared" si="55"/>
        <v>1</v>
      </c>
      <c r="L16" s="63">
        <f t="shared" si="28"/>
        <v>9.0909090909090912E-2</v>
      </c>
      <c r="M16" s="67">
        <f>INDEX(GR!$A$1:$F$374,MATCH($B16,GR!$A:$A,0),2)</f>
        <v>0</v>
      </c>
      <c r="N16" s="67">
        <f>INDEX(GR!$A$1:$F$374,MATCH($B16,GR!$A:$A,0),3)</f>
        <v>0</v>
      </c>
      <c r="O16" s="67">
        <f>INDEX(GR!$A$1:$F$374,MATCH($B16,GR!$A:$A,0),4)</f>
        <v>3</v>
      </c>
      <c r="P16" s="67">
        <f>INDEX(GR!$A$1:$F$374,MATCH($B16,GR!$A:$A,0),5)</f>
        <v>5</v>
      </c>
      <c r="Q16" s="67">
        <f>INDEX(GR!$A$1:$F$374,MATCH($B16,GR!$A:$A,0),6)</f>
        <v>9</v>
      </c>
      <c r="R16" s="64">
        <f t="shared" si="56"/>
        <v>5</v>
      </c>
      <c r="S16" s="65">
        <f t="shared" si="57"/>
        <v>5.666666666666667</v>
      </c>
      <c r="T16" s="65">
        <f t="shared" si="58"/>
        <v>5</v>
      </c>
      <c r="U16" s="63">
        <f t="shared" si="59"/>
        <v>1.25</v>
      </c>
      <c r="V16" s="66">
        <f>INDEX(AE!$A$1:$K$500,MATCH($B16,AE!$A:$A,0),7)</f>
        <v>0</v>
      </c>
      <c r="W16" s="67">
        <f>INDEX(AE!$A$1:$K$500,MATCH($B16,AE!$A:$A,0),8)</f>
        <v>10</v>
      </c>
      <c r="X16" s="67">
        <f>INDEX(AE!$A$1:$K$500,MATCH($B16,AE!$A:$A,0),9)</f>
        <v>4</v>
      </c>
      <c r="Y16" s="67">
        <f>INDEX(AE!$A$1:$K$500,MATCH($B16,AE!$A:$A,0),10)</f>
        <v>1</v>
      </c>
      <c r="Z16" s="68">
        <f>INDEX(AE!$A$1:$K$500,MATCH($B16,AE!$A:$A,0),11)</f>
        <v>4</v>
      </c>
      <c r="AA16" s="64">
        <f t="shared" si="48"/>
        <v>4</v>
      </c>
      <c r="AB16" s="65">
        <f t="shared" si="49"/>
        <v>4.75</v>
      </c>
      <c r="AC16" s="65">
        <f t="shared" si="50"/>
        <v>-1</v>
      </c>
      <c r="AD16" s="63">
        <f t="shared" si="34"/>
        <v>-0.2</v>
      </c>
      <c r="AE16" s="110">
        <f>INDEX(AE!$A$1:$K$500,MATCH($B16,AE!$A:$A,0),2)</f>
        <v>0</v>
      </c>
      <c r="AF16" s="111">
        <f>INDEX(AE!$A$1:$K$500,MATCH($B16,AE!$A:$A,0),3)</f>
        <v>18</v>
      </c>
      <c r="AG16" s="111">
        <f>INDEX(AE!$A$1:$K$500,MATCH($B16,AE!$A:$A,0),4)</f>
        <v>8</v>
      </c>
      <c r="AH16" s="111">
        <f>INDEX(AE!$A$1:$K$500,MATCH($B16,AE!$A:$A,0),5)</f>
        <v>4</v>
      </c>
      <c r="AI16" s="188">
        <f>INDEX(AE!$A$1:$K$500,MATCH($B16,AE!$A:$A,0),6)</f>
        <v>8</v>
      </c>
      <c r="AJ16" s="69">
        <f t="shared" si="60"/>
        <v>9.5</v>
      </c>
      <c r="AK16" s="65">
        <f t="shared" si="61"/>
        <v>-2</v>
      </c>
      <c r="AL16" s="63">
        <f t="shared" si="62"/>
        <v>-0.2</v>
      </c>
      <c r="AM16" s="70">
        <f t="shared" si="63"/>
        <v>0.5</v>
      </c>
      <c r="AN16" s="71">
        <f t="shared" si="64"/>
        <v>0.5</v>
      </c>
    </row>
    <row r="17" spans="1:40" s="5" customFormat="1">
      <c r="A17" s="95" t="s">
        <v>565</v>
      </c>
      <c r="B17" s="95" t="s">
        <v>428</v>
      </c>
      <c r="C17" s="194" t="s">
        <v>32</v>
      </c>
      <c r="D17" s="66">
        <f>INDEX(PR!$A$1:$F$387,MATCH($B17,PR!$A:$A,0),2)</f>
        <v>0</v>
      </c>
      <c r="E17" s="67">
        <f>INDEX(PR!$A$1:$F$387,MATCH($B17,PR!$A:$A,0),3)</f>
        <v>2</v>
      </c>
      <c r="F17" s="67">
        <f>INDEX(PR!$A$1:$F$387,MATCH($B17,PR!$A:$A,0),4)</f>
        <v>8</v>
      </c>
      <c r="G17" s="67">
        <f>INDEX(PR!$A$1:$F$387,MATCH($B17,PR!$A:$A,0),5)</f>
        <v>5</v>
      </c>
      <c r="H17" s="68">
        <f>INDEX(PR!$A$1:$F$387,MATCH($B17,PR!$A:$A,0),6)</f>
        <v>9</v>
      </c>
      <c r="I17" s="62">
        <f t="shared" si="53"/>
        <v>5</v>
      </c>
      <c r="J17" s="65">
        <f t="shared" si="54"/>
        <v>6</v>
      </c>
      <c r="K17" s="65">
        <f t="shared" si="55"/>
        <v>4</v>
      </c>
      <c r="L17" s="63">
        <f t="shared" si="28"/>
        <v>0.8</v>
      </c>
      <c r="M17" s="67">
        <f>INDEX(GR!$A$1:$F$374,MATCH($B17,GR!$A:$A,0),2)</f>
        <v>0</v>
      </c>
      <c r="N17" s="67">
        <f>INDEX(GR!$A$1:$F$374,MATCH($B17,GR!$A:$A,0),3)</f>
        <v>0</v>
      </c>
      <c r="O17" s="67">
        <f>INDEX(GR!$A$1:$F$374,MATCH($B17,GR!$A:$A,0),4)</f>
        <v>0</v>
      </c>
      <c r="P17" s="67">
        <f>INDEX(GR!$A$1:$F$374,MATCH($B17,GR!$A:$A,0),5)</f>
        <v>2</v>
      </c>
      <c r="Q17" s="67">
        <f>INDEX(GR!$A$1:$F$374,MATCH($B17,GR!$A:$A,0),6)</f>
        <v>3</v>
      </c>
      <c r="R17" s="64">
        <f t="shared" si="56"/>
        <v>5</v>
      </c>
      <c r="S17" s="65">
        <f t="shared" si="57"/>
        <v>2.5</v>
      </c>
      <c r="T17" s="65">
        <f t="shared" si="58"/>
        <v>1</v>
      </c>
      <c r="U17" s="63">
        <f t="shared" si="59"/>
        <v>0.5</v>
      </c>
      <c r="V17" s="66">
        <f>INDEX(AE!$A$1:$K$500,MATCH($B17,AE!$A:$A,0),7)</f>
        <v>0</v>
      </c>
      <c r="W17" s="67">
        <f>INDEX(AE!$A$1:$K$500,MATCH($B17,AE!$A:$A,0),8)</f>
        <v>4</v>
      </c>
      <c r="X17" s="67">
        <f>INDEX(AE!$A$1:$K$500,MATCH($B17,AE!$A:$A,0),9)</f>
        <v>2</v>
      </c>
      <c r="Y17" s="67">
        <f>INDEX(AE!$A$1:$K$500,MATCH($B17,AE!$A:$A,0),10)</f>
        <v>2</v>
      </c>
      <c r="Z17" s="68">
        <f>INDEX(AE!$A$1:$K$500,MATCH($B17,AE!$A:$A,0),11)</f>
        <v>4</v>
      </c>
      <c r="AA17" s="64">
        <f t="shared" si="48"/>
        <v>5</v>
      </c>
      <c r="AB17" s="65">
        <f t="shared" si="49"/>
        <v>3</v>
      </c>
      <c r="AC17" s="65">
        <f t="shared" si="50"/>
        <v>1.3333333333333335</v>
      </c>
      <c r="AD17" s="63">
        <f t="shared" si="34"/>
        <v>0.50000000000000011</v>
      </c>
      <c r="AE17" s="110">
        <f>INDEX(AE!$A$1:$K$500,MATCH($B17,AE!$A:$A,0),2)</f>
        <v>0</v>
      </c>
      <c r="AF17" s="111">
        <f>INDEX(AE!$A$1:$K$500,MATCH($B17,AE!$A:$A,0),3)</f>
        <v>8</v>
      </c>
      <c r="AG17" s="111">
        <f>INDEX(AE!$A$1:$K$500,MATCH($B17,AE!$A:$A,0),4)</f>
        <v>5</v>
      </c>
      <c r="AH17" s="111">
        <f>INDEX(AE!$A$1:$K$500,MATCH($B17,AE!$A:$A,0),5)</f>
        <v>6</v>
      </c>
      <c r="AI17" s="188">
        <f>INDEX(AE!$A$1:$K$500,MATCH($B17,AE!$A:$A,0),6)</f>
        <v>6</v>
      </c>
      <c r="AJ17" s="69">
        <f t="shared" si="60"/>
        <v>6.25</v>
      </c>
      <c r="AK17" s="65">
        <f t="shared" si="61"/>
        <v>-0.33333333333333304</v>
      </c>
      <c r="AL17" s="63">
        <f t="shared" si="62"/>
        <v>-5.2631578947368376E-2</v>
      </c>
      <c r="AM17" s="253">
        <f t="shared" si="63"/>
        <v>0.48</v>
      </c>
      <c r="AN17" s="254">
        <f t="shared" si="64"/>
        <v>0.66666666666666663</v>
      </c>
    </row>
    <row r="18" spans="1:40" s="50" customFormat="1">
      <c r="A18" s="252" t="s">
        <v>566</v>
      </c>
      <c r="B18" s="80" t="s">
        <v>469</v>
      </c>
      <c r="C18" s="161"/>
      <c r="D18" s="162">
        <f>SUM(D14:D17)</f>
        <v>12</v>
      </c>
      <c r="E18" s="163">
        <f>SUM(E14:E17)</f>
        <v>21</v>
      </c>
      <c r="F18" s="163">
        <f t="shared" ref="F18:H18" si="65">SUM(F14:F17)</f>
        <v>19</v>
      </c>
      <c r="G18" s="163">
        <f t="shared" si="65"/>
        <v>14</v>
      </c>
      <c r="H18" s="164">
        <f t="shared" si="65"/>
        <v>21</v>
      </c>
      <c r="I18" s="271">
        <f t="shared" si="53"/>
        <v>3</v>
      </c>
      <c r="J18" s="255">
        <f t="shared" si="54"/>
        <v>17.399999999999999</v>
      </c>
      <c r="K18" s="255">
        <f t="shared" si="55"/>
        <v>4.5</v>
      </c>
      <c r="L18" s="257">
        <f>IF(AND(D18=0,E18=0,F18=0,G18=0),"",IF(AND(D18=0,E18=0,F18=0),K18/G18,IF(AND(D18=0,E18=0),(K18/AVERAGE(F18:G18)),IF(D18=0,(K18/AVERAGE(E18:G18)),(K18/AVERAGE(D18:G18))))))</f>
        <v>0.27272727272727271</v>
      </c>
      <c r="M18" s="162">
        <f>SUM(M14:M17)</f>
        <v>0</v>
      </c>
      <c r="N18" s="163">
        <f t="shared" ref="N18:Q18" si="66">SUM(N14:N17)</f>
        <v>2</v>
      </c>
      <c r="O18" s="163">
        <f t="shared" si="66"/>
        <v>11</v>
      </c>
      <c r="P18" s="163">
        <f t="shared" si="66"/>
        <v>8</v>
      </c>
      <c r="Q18" s="164">
        <f t="shared" si="66"/>
        <v>12</v>
      </c>
      <c r="R18" s="274">
        <f t="shared" si="56"/>
        <v>3</v>
      </c>
      <c r="S18" s="255">
        <f t="shared" si="57"/>
        <v>8.25</v>
      </c>
      <c r="T18" s="255">
        <f t="shared" si="58"/>
        <v>5</v>
      </c>
      <c r="U18" s="257">
        <f>IF(AND(M18=0,N18=0,O18=0,P18=0),"",IF(AND(M18=0,N18=0,O18=0),T18/P18,IF(AND(M18=0,N18=0),(T18/AVERAGE(O18:P18)),IF(M18=0,(T18/AVERAGE(N18:P18)),(T18/AVERAGE(M18:P18))))))</f>
        <v>0.7142857142857143</v>
      </c>
      <c r="V18" s="91">
        <f>SUM(V14:V17)</f>
        <v>5</v>
      </c>
      <c r="W18" s="92">
        <f t="shared" ref="W18:Z18" si="67">SUM(W14:W17)</f>
        <v>15</v>
      </c>
      <c r="X18" s="92">
        <f t="shared" si="67"/>
        <v>6</v>
      </c>
      <c r="Y18" s="92">
        <f t="shared" si="67"/>
        <v>3</v>
      </c>
      <c r="Z18" s="112">
        <f t="shared" si="67"/>
        <v>8</v>
      </c>
      <c r="AA18" s="275">
        <f t="shared" si="48"/>
        <v>4</v>
      </c>
      <c r="AB18" s="255">
        <f t="shared" si="49"/>
        <v>7.4</v>
      </c>
      <c r="AC18" s="255">
        <f t="shared" si="50"/>
        <v>0.75</v>
      </c>
      <c r="AD18" s="257">
        <f t="shared" si="34"/>
        <v>0.10344827586206896</v>
      </c>
      <c r="AE18" s="91">
        <f>SUM(AE14:AE17)</f>
        <v>8</v>
      </c>
      <c r="AF18" s="92">
        <f t="shared" ref="AF18:AH18" si="68">SUM(AF14:AF17)</f>
        <v>29</v>
      </c>
      <c r="AG18" s="92">
        <f t="shared" si="68"/>
        <v>13</v>
      </c>
      <c r="AH18" s="92">
        <f t="shared" si="68"/>
        <v>10</v>
      </c>
      <c r="AI18" s="192">
        <f>SUM(AI14:AI17)</f>
        <v>14</v>
      </c>
      <c r="AJ18" s="56">
        <f>IF(AND(AE18=0,AF18=0,AG18=0,AH18=0),AI18,IF(AND(AE18=0,AF18=0,AG18=0),AVERAGE(AH18:AI18),IF(AND(AF18=0,AE18=0),AVERAGE(AG18:AI18),IF(AE18=0,AVERAGE(AF18:AI18),AVERAGE(AE18:AI18)))))</f>
        <v>14.8</v>
      </c>
      <c r="AK18" s="54">
        <f>IF(AND(AE18=0,AF18=0,AG18=0,AH18=0),"",IF(AND(AE18=0,AF18=0,AG18=0),AI18-AH18,IF(AND(AE18=0,AF18=0),(AI18-AVERAGE(AG18:AH18)),IF(AE18=0,(AI18-AVERAGE(AF18:AH18)),(AI18-AVERAGE(AE18:AH18))))))</f>
        <v>-1</v>
      </c>
      <c r="AL18" s="277">
        <f>IF(AND(AE18=0,AF18=0,AG18=0,AH18=0),"",IF(AND(AE18=0,AF18=0,AG18=0),AK18/AH18,IF(AND(AE18=0,AF18=0),(AK18/AVERAGE(AG18:AH18)),IF(AE18=0,(AK18/AVERAGE(AF18:AH18)),(AK18/AVERAGE(AE18:AH18))))))</f>
        <v>-6.6666666666666666E-2</v>
      </c>
      <c r="AM18" s="57">
        <f t="shared" ref="AM18" si="69">IF(AJ18=0,"",AB18/AJ18)</f>
        <v>0.5</v>
      </c>
      <c r="AN18" s="58">
        <f t="shared" ref="AN18" si="70">IF(AI18=0,"",Z18/AI18)</f>
        <v>0.5714285714285714</v>
      </c>
    </row>
    <row r="19" spans="1:40" s="5" customFormat="1">
      <c r="A19" s="1"/>
      <c r="B19" s="2"/>
      <c r="C19" s="2"/>
      <c r="D19" s="318" t="s">
        <v>0</v>
      </c>
      <c r="E19" s="316"/>
      <c r="F19" s="316"/>
      <c r="G19" s="316"/>
      <c r="H19" s="316"/>
      <c r="I19" s="315" t="s">
        <v>0</v>
      </c>
      <c r="J19" s="316"/>
      <c r="K19" s="316"/>
      <c r="L19" s="317"/>
      <c r="M19" s="321" t="s">
        <v>1</v>
      </c>
      <c r="N19" s="319"/>
      <c r="O19" s="319"/>
      <c r="P19" s="319"/>
      <c r="Q19" s="319"/>
      <c r="R19" s="315" t="s">
        <v>1</v>
      </c>
      <c r="S19" s="319"/>
      <c r="T19" s="319"/>
      <c r="U19" s="320"/>
      <c r="V19" s="318" t="s">
        <v>2</v>
      </c>
      <c r="W19" s="316"/>
      <c r="X19" s="316"/>
      <c r="Y19" s="316"/>
      <c r="Z19" s="316"/>
      <c r="AA19" s="322" t="s">
        <v>2</v>
      </c>
      <c r="AB19" s="323"/>
      <c r="AC19" s="323"/>
      <c r="AD19" s="324"/>
      <c r="AE19" s="326" t="s">
        <v>3</v>
      </c>
      <c r="AF19" s="327"/>
      <c r="AG19" s="327"/>
      <c r="AH19" s="327"/>
      <c r="AI19" s="327"/>
      <c r="AJ19" s="315" t="s">
        <v>3</v>
      </c>
      <c r="AK19" s="319"/>
      <c r="AL19" s="320"/>
      <c r="AM19" s="3" t="s">
        <v>4</v>
      </c>
      <c r="AN19" s="4">
        <v>2022</v>
      </c>
    </row>
    <row r="20" spans="1:40" s="5" customFormat="1">
      <c r="A20" s="6" t="s">
        <v>567</v>
      </c>
      <c r="B20" s="7" t="s">
        <v>7</v>
      </c>
      <c r="C20" s="7"/>
      <c r="D20" s="8" t="s">
        <v>8</v>
      </c>
      <c r="E20" s="9" t="s">
        <v>9</v>
      </c>
      <c r="F20" s="9" t="s">
        <v>10</v>
      </c>
      <c r="G20" s="9" t="s">
        <v>11</v>
      </c>
      <c r="H20" s="9" t="s">
        <v>626</v>
      </c>
      <c r="I20" s="10" t="s">
        <v>123</v>
      </c>
      <c r="J20" s="13" t="s">
        <v>4</v>
      </c>
      <c r="K20" s="13" t="s">
        <v>13</v>
      </c>
      <c r="L20" s="12" t="s">
        <v>14</v>
      </c>
      <c r="M20" s="8" t="s">
        <v>8</v>
      </c>
      <c r="N20" s="9" t="s">
        <v>9</v>
      </c>
      <c r="O20" s="9" t="s">
        <v>10</v>
      </c>
      <c r="P20" s="9" t="s">
        <v>11</v>
      </c>
      <c r="Q20" s="9" t="s">
        <v>626</v>
      </c>
      <c r="R20" s="10" t="s">
        <v>15</v>
      </c>
      <c r="S20" s="13" t="s">
        <v>4</v>
      </c>
      <c r="T20" s="13" t="s">
        <v>13</v>
      </c>
      <c r="U20" s="14" t="s">
        <v>14</v>
      </c>
      <c r="V20" s="8" t="s">
        <v>8</v>
      </c>
      <c r="W20" s="9" t="s">
        <v>9</v>
      </c>
      <c r="X20" s="9" t="s">
        <v>10</v>
      </c>
      <c r="Y20" s="9" t="s">
        <v>11</v>
      </c>
      <c r="Z20" s="9" t="s">
        <v>626</v>
      </c>
      <c r="AA20" s="10" t="s">
        <v>16</v>
      </c>
      <c r="AB20" s="13" t="s">
        <v>4</v>
      </c>
      <c r="AC20" s="13" t="s">
        <v>13</v>
      </c>
      <c r="AD20" s="12" t="s">
        <v>14</v>
      </c>
      <c r="AE20" s="8" t="s">
        <v>8</v>
      </c>
      <c r="AF20" s="9" t="s">
        <v>9</v>
      </c>
      <c r="AG20" s="9" t="s">
        <v>10</v>
      </c>
      <c r="AH20" s="9" t="s">
        <v>11</v>
      </c>
      <c r="AI20" s="9" t="s">
        <v>626</v>
      </c>
      <c r="AJ20" s="15" t="s">
        <v>4</v>
      </c>
      <c r="AK20" s="13" t="s">
        <v>13</v>
      </c>
      <c r="AL20" s="12" t="s">
        <v>14</v>
      </c>
      <c r="AM20" s="16" t="s">
        <v>17</v>
      </c>
      <c r="AN20" s="17" t="s">
        <v>17</v>
      </c>
    </row>
    <row r="21" spans="1:40" s="5" customFormat="1">
      <c r="A21" s="115" t="s">
        <v>568</v>
      </c>
      <c r="B21" s="115" t="s">
        <v>421</v>
      </c>
      <c r="C21" s="7" t="s">
        <v>21</v>
      </c>
      <c r="D21" s="39">
        <f>INDEX(PR!$A$1:$F$387,MATCH($B21,PR!$A:$A,0),2)</f>
        <v>9</v>
      </c>
      <c r="E21" s="40">
        <f>INDEX(PR!$A$1:$F$387,MATCH($B21,PR!$A:$A,0),3)</f>
        <v>6</v>
      </c>
      <c r="F21" s="40">
        <f>INDEX(PR!$A$1:$F$387,MATCH($B21,PR!$A:$A,0),4)</f>
        <v>5</v>
      </c>
      <c r="G21" s="40">
        <f>INDEX(PR!$A$1:$F$387,MATCH($B21,PR!$A:$A,0),5)</f>
        <v>0</v>
      </c>
      <c r="H21" s="177">
        <f>INDEX(PR!$A$1:$F$387,MATCH($B21,PR!$A:$A,0),6)</f>
        <v>0</v>
      </c>
      <c r="I21" s="35">
        <f t="shared" ref="I21:I23" si="71">COUNTIF(D21:H21,"&lt;20")</f>
        <v>5</v>
      </c>
      <c r="J21" s="38">
        <f t="shared" ref="J21:J23" si="72">IF(AND(D21=0,E21=0,F21=0,G21=0),H21,IF(AND(D21=0,E21=0,F21=0),AVERAGE(G21:H21),IF(AND(E21=0,D21=0),AVERAGE(F21:H21),IF(D21=0,AVERAGE(E21:H21),AVERAGE(D21:H21)))))</f>
        <v>4</v>
      </c>
      <c r="K21" s="38">
        <f t="shared" ref="K21:K23" si="73">IF(AND(D21=0,E21=0,F21=0,G21=0),"",IF(AND(D21=0,E21=0,F21=0),H21-G21,IF(AND(D21=0,E21=0),(H21-AVERAGE(F21:G21)),IF(D21=0,(H21-AVERAGE(E21:G21)),(H21-AVERAGE(D21:G21))))))</f>
        <v>-5</v>
      </c>
      <c r="L21" s="36">
        <f>IF(AND(D21=0,E21=0,F21=0,G21=0),"",IF(AND(D21=0,E21=0,F21=0),K21/G21,IF(AND(D21=0,E21=0),(K21/AVERAGE(F21:G21)),IF(D21=0,(K21/AVERAGE(E21:G21)),(K21/AVERAGE(D21:G21))))))</f>
        <v>-1</v>
      </c>
      <c r="M21" s="40">
        <f>INDEX(GR!$A$1:$F$374,MATCH($B21,GR!$A:$A,0),2)</f>
        <v>15</v>
      </c>
      <c r="N21" s="40">
        <f>INDEX(GR!$A$1:$F$374,MATCH($B21,GR!$A:$A,0),3)</f>
        <v>7</v>
      </c>
      <c r="O21" s="40">
        <f>INDEX(GR!$A$1:$F$374,MATCH($B21,GR!$A:$A,0),4)</f>
        <v>2</v>
      </c>
      <c r="P21" s="40">
        <f>INDEX(GR!$A$1:$F$374,MATCH($B21,GR!$A:$A,0),5)</f>
        <v>4</v>
      </c>
      <c r="Q21" s="40">
        <f>INDEX(GR!$A$1:$F$374,MATCH($B21,GR!$A:$A,0),6)</f>
        <v>0</v>
      </c>
      <c r="R21" s="37">
        <f t="shared" ref="R21:R23" si="74">COUNTIF(M21:Q21,"&lt;10")</f>
        <v>4</v>
      </c>
      <c r="S21" s="38">
        <f t="shared" ref="S21:S23" si="75">IF(AND(M21=0,N21=0,O21=0,P21=0),Q21,IF(AND(M21=0,N21=0,O21=0),AVERAGE(P21:Q21),IF(AND(N21=0,M21=0),AVERAGE(O21:Q21),IF(M21=0,AVERAGE(N21:Q21),AVERAGE(M21:Q21)))))</f>
        <v>5.6</v>
      </c>
      <c r="T21" s="38">
        <f t="shared" ref="T21:T23" si="76">IF(AND(M21=0,N21=0,O21=0,P21=0),"",IF(AND(M21=0,N21=0,O21=0),Q21-P21,IF(AND(M21=0,N21=0),(Q21-AVERAGE(O21:P21)),IF(M21=0,(Q21-AVERAGE(N21:P21)),(Q21-AVERAGE(M21:P21))))))</f>
        <v>-7</v>
      </c>
      <c r="U21" s="36">
        <f t="shared" ref="U21" si="77">IF(AND(M21=0,N21=0,O21=0,P21=0),"",IF(AND(M21=0,N21=0,O21=0),T21/P21,IF(AND(M21=0,N21=0),(T21/AVERAGE(O21:P21)),IF(M21=0,(T21/AVERAGE(N21:P21)),(T21/AVERAGE(M21:P21))))))</f>
        <v>-1</v>
      </c>
      <c r="V21" s="39">
        <f>INDEX(AE!$A$1:$K$500,MATCH($B21,AE!$A:$A,0),7)</f>
        <v>1</v>
      </c>
      <c r="W21" s="40">
        <f>INDEX(AE!$A$1:$K$500,MATCH($B21,AE!$A:$A,0),8)</f>
        <v>4</v>
      </c>
      <c r="X21" s="40">
        <f>INDEX(AE!$A$1:$K$500,MATCH($B21,AE!$A:$A,0),9)</f>
        <v>0</v>
      </c>
      <c r="Y21" s="40">
        <f>INDEX(AE!$A$1:$K$500,MATCH($B21,AE!$A:$A,0),10)</f>
        <v>0</v>
      </c>
      <c r="Z21" s="177">
        <f>INDEX(AE!$A$1:$K$500,MATCH($B21,AE!$A:$A,0),11)</f>
        <v>0</v>
      </c>
      <c r="AA21" s="37">
        <f t="shared" ref="AA21:AA23" si="78">COUNTIF(V21:Z21,"&lt;10")</f>
        <v>5</v>
      </c>
      <c r="AB21" s="38">
        <f t="shared" ref="AB21:AB23" si="79">IF(AND(V21=0,W21=0,X21=0,Y21=0),Z21,IF(AND(V21=0,W21=0,X21=0),AVERAGE(Y21:Z21),IF(AND(W21=0,V21=0),AVERAGE(X21:Z21),IF(V21=0,AVERAGE(W21:Z21),AVERAGE(V21:Z21)))))</f>
        <v>1</v>
      </c>
      <c r="AC21" s="38">
        <f t="shared" ref="AC21:AC23" si="80">IF(AND(V21=0,W21=0,X21=0,Y21=0),"",IF(AND(V21=0,W21=0,X21=0),Z21-Y21,IF(AND(V21=0,W21=0),(Z21-AVERAGE(X21:Y21)),IF(V21=0,(Z21-AVERAGE(W21:Y21)),(Z21-AVERAGE(V21:Y21))))))</f>
        <v>-1.25</v>
      </c>
      <c r="AD21" s="36">
        <f t="shared" ref="AD21:AD38" si="81">IF(AND(V21=0,W21=0,X21=0,Y21=0),"",IF(AND(V21=0,W21=0,X21=0),AC21/Y21,IF(AND(V21=0,W21=0),(AC21/AVERAGE(X21:Y21)),IF(V21=0,(AC21/AVERAGE(W21:Y21)),(AC21/AVERAGE(V21:Y21))))))</f>
        <v>-1</v>
      </c>
      <c r="AE21" s="113">
        <f>INDEX(AE!$A$1:$K$500,MATCH($B21,AE!$A:$A,0),2)</f>
        <v>2</v>
      </c>
      <c r="AF21" s="114">
        <f>INDEX(AE!$A$1:$K$500,MATCH($B21,AE!$A:$A,0),3)</f>
        <v>16</v>
      </c>
      <c r="AG21" s="114">
        <f>INDEX(AE!$A$1:$K$500,MATCH($B21,AE!$A:$A,0),4)</f>
        <v>0</v>
      </c>
      <c r="AH21" s="114">
        <f>INDEX(AE!$A$1:$K$500,MATCH($B21,AE!$A:$A,0),5)</f>
        <v>0</v>
      </c>
      <c r="AI21" s="193">
        <f>INDEX(AE!$A$1:$K$500,MATCH($B21,AE!$A:$A,0),6)</f>
        <v>0</v>
      </c>
      <c r="AJ21" s="41">
        <f t="shared" ref="AJ21:AJ22" si="82">IF(AND(AE21=0,AF21=0,AG21=0,AH21=0),AI21,IF(AND(AE21=0,AF21=0,AG21=0),AVERAGE(AH21:AI21),IF(AND(AF21=0,AE21=0),AVERAGE(AG21:AI21),IF(AE21=0,AVERAGE(AF21:AI21),AVERAGE(AE21:AI21)))))</f>
        <v>3.6</v>
      </c>
      <c r="AK21" s="38">
        <f t="shared" ref="AK21:AK22" si="83">IF(AND(AE21=0,AF21=0,AG21=0,AH21=0),"",IF(AND(AE21=0,AF21=0,AG21=0),AI21-AH21,IF(AND(AE21=0,AF21=0),(AI21-AVERAGE(AG21:AH21)),IF(AE21=0,(AI21-AVERAGE(AF21:AH21)),(AI21-AVERAGE(AE21:AH21))))))</f>
        <v>-4.5</v>
      </c>
      <c r="AL21" s="36">
        <f t="shared" ref="AL21:AL38" si="84">IF(AND(AE21=0,AF21=0,AG21=0,AH21=0),"",IF(AND(AE21=0,AF21=0,AG21=0),AK21/AH21,IF(AND(AE21=0,AF21=0),(AK21/AVERAGE(AG21:AH21)),IF(AE21=0,(AK21/AVERAGE(AF21:AH21)),(AK21/AVERAGE(AE21:AH21))))))</f>
        <v>-1</v>
      </c>
      <c r="AM21" s="42">
        <f t="shared" ref="AM21:AM23" si="85">IF(AJ21=0,"",AB21/AJ21)</f>
        <v>0.27777777777777779</v>
      </c>
      <c r="AN21" s="43" t="str">
        <f t="shared" ref="AN21:AN23" si="86">IF(AI21=0,"",Z21/AI21)</f>
        <v/>
      </c>
    </row>
    <row r="22" spans="1:40" s="5" customFormat="1">
      <c r="A22" s="88" t="s">
        <v>569</v>
      </c>
      <c r="B22" s="88" t="s">
        <v>426</v>
      </c>
      <c r="C22" s="61" t="s">
        <v>32</v>
      </c>
      <c r="D22" s="66">
        <f>INDEX(PR!$A$1:$F$387,MATCH($B22,PR!$A:$A,0),2)</f>
        <v>0</v>
      </c>
      <c r="E22" s="67">
        <f>INDEX(PR!$A$1:$F$387,MATCH($B22,PR!$A:$A,0),3)</f>
        <v>0</v>
      </c>
      <c r="F22" s="67">
        <f>INDEX(PR!$A$1:$F$387,MATCH($B22,PR!$A:$A,0),4)</f>
        <v>2</v>
      </c>
      <c r="G22" s="67">
        <f>INDEX(PR!$A$1:$F$387,MATCH($B22,PR!$A:$A,0),5)</f>
        <v>7</v>
      </c>
      <c r="H22" s="68">
        <f>INDEX(PR!$A$1:$F$387,MATCH($B22,PR!$A:$A,0),6)</f>
        <v>12</v>
      </c>
      <c r="I22" s="62">
        <f t="shared" si="71"/>
        <v>5</v>
      </c>
      <c r="J22" s="65">
        <f t="shared" si="72"/>
        <v>7</v>
      </c>
      <c r="K22" s="65">
        <f t="shared" si="73"/>
        <v>7.5</v>
      </c>
      <c r="L22" s="63">
        <f>IF(AND(D22=0,E22=0,F22=0,G22=0),"",IF(AND(D22=0,E22=0,F22=0),K22/G22,IF(AND(D22=0,E22=0),(K22/AVERAGE(F22:G22)),IF(D22=0,(K22/AVERAGE(E22:G22)),(K22/AVERAGE(D22:G22))))))</f>
        <v>1.6666666666666667</v>
      </c>
      <c r="M22" s="67">
        <f>INDEX(GR!$A$1:$F$374,MATCH($B22,GR!$A:$A,0),2)</f>
        <v>0</v>
      </c>
      <c r="N22" s="67">
        <f>INDEX(GR!$A$1:$F$374,MATCH($B22,GR!$A:$A,0),3)</f>
        <v>0</v>
      </c>
      <c r="O22" s="67">
        <f>INDEX(GR!$A$1:$F$374,MATCH($B22,GR!$A:$A,0),4)</f>
        <v>0</v>
      </c>
      <c r="P22" s="67">
        <f>INDEX(GR!$A$1:$F$374,MATCH($B22,GR!$A:$A,0),5)</f>
        <v>0</v>
      </c>
      <c r="Q22" s="67">
        <f>INDEX(GR!$A$1:$F$374,MATCH($B22,GR!$A:$A,0),6)</f>
        <v>1</v>
      </c>
      <c r="R22" s="64">
        <f t="shared" si="74"/>
        <v>5</v>
      </c>
      <c r="S22" s="65">
        <f t="shared" si="75"/>
        <v>1</v>
      </c>
      <c r="T22" s="65" t="str">
        <f t="shared" si="76"/>
        <v/>
      </c>
      <c r="U22" s="63" t="str">
        <f>IF(AND(M22=0,N22=0,O22=0,P22=0),"",IF(AND(M22=0,N22=0,O22=0),T22/P22,IF(AND(M22=0,N22=0),(T22/AVERAGE(O22:P22)),IF(M22=0,(T22/AVERAGE(N22:P22)),(T22/AVERAGE(M22:P22))))))</f>
        <v/>
      </c>
      <c r="V22" s="66">
        <f>INDEX(AE!$A$1:$K$500,MATCH($B22,AE!$A:$A,0),7)</f>
        <v>0</v>
      </c>
      <c r="W22" s="67">
        <f>INDEX(AE!$A$1:$K$500,MATCH($B22,AE!$A:$A,0),8)</f>
        <v>0</v>
      </c>
      <c r="X22" s="67">
        <f>INDEX(AE!$A$1:$K$500,MATCH($B22,AE!$A:$A,0),9)</f>
        <v>2</v>
      </c>
      <c r="Y22" s="67">
        <f>INDEX(AE!$A$1:$K$500,MATCH($B22,AE!$A:$A,0),10)</f>
        <v>4</v>
      </c>
      <c r="Z22" s="68">
        <f>INDEX(AE!$A$1:$K$500,MATCH($B22,AE!$A:$A,0),11)</f>
        <v>6</v>
      </c>
      <c r="AA22" s="64">
        <f t="shared" si="78"/>
        <v>5</v>
      </c>
      <c r="AB22" s="65">
        <f t="shared" si="79"/>
        <v>4</v>
      </c>
      <c r="AC22" s="65">
        <f t="shared" si="80"/>
        <v>3</v>
      </c>
      <c r="AD22" s="63">
        <f t="shared" si="81"/>
        <v>1</v>
      </c>
      <c r="AE22" s="110">
        <f>INDEX(AE!$A$1:$K$500,MATCH($B22,AE!$A:$A,0),2)</f>
        <v>0</v>
      </c>
      <c r="AF22" s="111">
        <f>INDEX(AE!$A$1:$K$500,MATCH($B22,AE!$A:$A,0),3)</f>
        <v>0</v>
      </c>
      <c r="AG22" s="111">
        <f>INDEX(AE!$A$1:$K$500,MATCH($B22,AE!$A:$A,0),4)</f>
        <v>3</v>
      </c>
      <c r="AH22" s="111">
        <f>INDEX(AE!$A$1:$K$500,MATCH($B22,AE!$A:$A,0),5)</f>
        <v>11</v>
      </c>
      <c r="AI22" s="188">
        <f>INDEX(AE!$A$1:$K$500,MATCH($B22,AE!$A:$A,0),6)</f>
        <v>13</v>
      </c>
      <c r="AJ22" s="69">
        <f t="shared" si="82"/>
        <v>9</v>
      </c>
      <c r="AK22" s="65">
        <f t="shared" si="83"/>
        <v>6</v>
      </c>
      <c r="AL22" s="63">
        <f t="shared" si="84"/>
        <v>0.8571428571428571</v>
      </c>
      <c r="AM22" s="70">
        <f t="shared" si="85"/>
        <v>0.44444444444444442</v>
      </c>
      <c r="AN22" s="71">
        <f t="shared" si="86"/>
        <v>0.46153846153846156</v>
      </c>
    </row>
    <row r="23" spans="1:40" s="50" customFormat="1">
      <c r="A23" s="80" t="s">
        <v>570</v>
      </c>
      <c r="B23" s="80" t="s">
        <v>468</v>
      </c>
      <c r="C23" s="161"/>
      <c r="D23" s="74">
        <f>D21+D22</f>
        <v>9</v>
      </c>
      <c r="E23" s="55">
        <f t="shared" ref="E23:H23" si="87">E21+E22</f>
        <v>6</v>
      </c>
      <c r="F23" s="55">
        <f t="shared" si="87"/>
        <v>7</v>
      </c>
      <c r="G23" s="55">
        <f t="shared" si="87"/>
        <v>7</v>
      </c>
      <c r="H23" s="75">
        <f t="shared" si="87"/>
        <v>12</v>
      </c>
      <c r="I23" s="268">
        <f t="shared" si="71"/>
        <v>5</v>
      </c>
      <c r="J23" s="255">
        <f t="shared" si="72"/>
        <v>8.1999999999999993</v>
      </c>
      <c r="K23" s="255">
        <f t="shared" si="73"/>
        <v>4.75</v>
      </c>
      <c r="L23" s="257">
        <f>IF(AND(D23=0,E23=0,F23=0,G23=0),"",IF(AND(D23=0,E23=0,F23=0),K23/G23,IF(AND(D23=0,E23=0),(K23/AVERAGE(F23:G23)),IF(D23=0,(K23/AVERAGE(E23:G23)),(K23/AVERAGE(D23:G23))))))</f>
        <v>0.65517241379310343</v>
      </c>
      <c r="M23" s="74">
        <f>M21+M22</f>
        <v>15</v>
      </c>
      <c r="N23" s="55">
        <f t="shared" ref="N23:Q23" si="88">N21+N22</f>
        <v>7</v>
      </c>
      <c r="O23" s="55">
        <f t="shared" si="88"/>
        <v>2</v>
      </c>
      <c r="P23" s="55">
        <f t="shared" si="88"/>
        <v>4</v>
      </c>
      <c r="Q23" s="75">
        <f t="shared" si="88"/>
        <v>1</v>
      </c>
      <c r="R23" s="81">
        <f t="shared" si="74"/>
        <v>4</v>
      </c>
      <c r="S23" s="54">
        <f t="shared" si="75"/>
        <v>5.8</v>
      </c>
      <c r="T23" s="54">
        <f t="shared" si="76"/>
        <v>-6</v>
      </c>
      <c r="U23" s="256">
        <f t="shared" ref="U23:U38" si="89">IF(AND(M23=0,N23=0,O23=0,P23=0),"",IF(AND(M23=0,N23=0,O23=0),T23/P23,IF(AND(M23=0,N23=0),(T23/AVERAGE(O23:P23)),IF(M23=0,(T23/AVERAGE(N23:P23)),(T23/AVERAGE(M23:P23))))))</f>
        <v>-0.8571428571428571</v>
      </c>
      <c r="V23" s="74">
        <f>V21+V22</f>
        <v>1</v>
      </c>
      <c r="W23" s="55">
        <f t="shared" ref="W23:Z23" si="90">W21+W22</f>
        <v>4</v>
      </c>
      <c r="X23" s="55">
        <f t="shared" si="90"/>
        <v>2</v>
      </c>
      <c r="Y23" s="55">
        <f t="shared" si="90"/>
        <v>4</v>
      </c>
      <c r="Z23" s="75">
        <f t="shared" si="90"/>
        <v>6</v>
      </c>
      <c r="AA23" s="81">
        <f t="shared" si="78"/>
        <v>5</v>
      </c>
      <c r="AB23" s="54">
        <f t="shared" si="79"/>
        <v>3.4</v>
      </c>
      <c r="AC23" s="54">
        <f t="shared" si="80"/>
        <v>3.25</v>
      </c>
      <c r="AD23" s="257">
        <f t="shared" si="81"/>
        <v>1.1818181818181819</v>
      </c>
      <c r="AE23" s="74">
        <f>AE21+AE22</f>
        <v>2</v>
      </c>
      <c r="AF23" s="55">
        <f t="shared" ref="AF23:AI23" si="91">AF21+AF22</f>
        <v>16</v>
      </c>
      <c r="AG23" s="55">
        <f t="shared" si="91"/>
        <v>3</v>
      </c>
      <c r="AH23" s="55">
        <f t="shared" si="91"/>
        <v>11</v>
      </c>
      <c r="AI23" s="75">
        <f t="shared" si="91"/>
        <v>13</v>
      </c>
      <c r="AJ23" s="258">
        <f t="shared" ref="AJ23" si="92">IF(AND(AE23=0,AF23=0,AG23=0,AH23=0),AI23,IF(AND(AE23=0,AF23=0,AG23=0),AVERAGE(AH23:AI23),IF(AND(AF23=0,AE23=0),AVERAGE(AG23:AI23),IF(AE23=0,AVERAGE(AF23:AI23),AVERAGE(AE23:AI23)))))</f>
        <v>9</v>
      </c>
      <c r="AK23" s="255">
        <f t="shared" ref="AK23" si="93">IF(AND(AE23=0,AF23=0,AG23=0,AH23=0),"",IF(AND(AE23=0,AF23=0,AG23=0),AI23-AH23,IF(AND(AE23=0,AF23=0),(AI23-AVERAGE(AG23:AH23)),IF(AE23=0,(AI23-AVERAGE(AF23:AH23)),(AI23-AVERAGE(AE23:AH23))))))</f>
        <v>5</v>
      </c>
      <c r="AL23" s="257">
        <f t="shared" ref="AL23" si="94">IF(AND(AE23=0,AF23=0,AG23=0,AH23=0),"",IF(AND(AE23=0,AF23=0,AG23=0),AK23/AH23,IF(AND(AE23=0,AF23=0),(AK23/AVERAGE(AG23:AH23)),IF(AE23=0,(AK23/AVERAGE(AF23:AH23)),(AK23/AVERAGE(AE23:AH23))))))</f>
        <v>0.625</v>
      </c>
      <c r="AM23" s="57">
        <f t="shared" si="85"/>
        <v>0.37777777777777777</v>
      </c>
      <c r="AN23" s="58">
        <f t="shared" si="86"/>
        <v>0.46153846153846156</v>
      </c>
    </row>
    <row r="24" spans="1:40" s="50" customFormat="1">
      <c r="A24" s="80"/>
      <c r="B24" s="80"/>
      <c r="C24" s="161"/>
      <c r="D24" s="74"/>
      <c r="E24" s="55"/>
      <c r="F24" s="55"/>
      <c r="G24" s="55"/>
      <c r="H24" s="75"/>
      <c r="I24" s="19"/>
      <c r="J24" s="22"/>
      <c r="K24" s="22"/>
      <c r="L24" s="31"/>
      <c r="M24" s="55"/>
      <c r="N24" s="55"/>
      <c r="O24" s="55"/>
      <c r="P24" s="55"/>
      <c r="Q24" s="55"/>
      <c r="R24" s="53"/>
      <c r="S24" s="54"/>
      <c r="T24" s="54"/>
      <c r="U24" s="31"/>
      <c r="V24" s="74"/>
      <c r="W24" s="55"/>
      <c r="X24" s="55"/>
      <c r="Y24" s="55"/>
      <c r="Z24" s="75"/>
      <c r="AA24" s="53"/>
      <c r="AB24" s="54"/>
      <c r="AC24" s="54"/>
      <c r="AD24" s="31"/>
      <c r="AE24" s="142"/>
      <c r="AF24" s="143"/>
      <c r="AG24" s="143"/>
      <c r="AH24" s="143"/>
      <c r="AI24" s="144"/>
      <c r="AJ24" s="56"/>
      <c r="AK24" s="54"/>
      <c r="AL24" s="31"/>
      <c r="AM24" s="57"/>
      <c r="AN24" s="58"/>
    </row>
    <row r="25" spans="1:40" s="5" customFormat="1">
      <c r="A25" s="115" t="s">
        <v>390</v>
      </c>
      <c r="B25" s="115" t="s">
        <v>389</v>
      </c>
      <c r="C25" s="7" t="s">
        <v>21</v>
      </c>
      <c r="D25" s="39">
        <f>INDEX(PR!$A$1:$F$387,MATCH($B25,PR!$A:$A,0),2)</f>
        <v>0</v>
      </c>
      <c r="E25" s="40">
        <f>INDEX(PR!$A$1:$F$387,MATCH($B25,PR!$A:$A,0),3)</f>
        <v>2</v>
      </c>
      <c r="F25" s="40">
        <f>INDEX(PR!$A$1:$F$387,MATCH($B25,PR!$A:$A,0),4)</f>
        <v>1</v>
      </c>
      <c r="G25" s="40">
        <f>INDEX(PR!$A$1:$F$387,MATCH($B25,PR!$A:$A,0),5)</f>
        <v>0</v>
      </c>
      <c r="H25" s="177">
        <f>INDEX(PR!$A$1:$F$387,MATCH($B25,PR!$A:$A,0),6)</f>
        <v>0</v>
      </c>
      <c r="I25" s="35">
        <f>COUNTIF(D25:H25,"&lt;20")</f>
        <v>5</v>
      </c>
      <c r="J25" s="38">
        <f>IF(AND(D25=0,E25=0,F25=0,G25=0),H25,IF(AND(D25=0,E25=0,F25=0),AVERAGE(G25:H25),IF(AND(E25=0,D25=0),AVERAGE(F25:H25),IF(D25=0,AVERAGE(E25:H25),AVERAGE(D25:H25)))))</f>
        <v>0.75</v>
      </c>
      <c r="K25" s="38">
        <f>IF(AND(D25=0,E25=0,F25=0,G25=0),"",IF(AND(D25=0,E25=0,F25=0),H25-G25,IF(AND(D25=0,E25=0),(H25-AVERAGE(F25:G25)),IF(D25=0,(H25-AVERAGE(E25:G25)),(H25-AVERAGE(D25:G25))))))</f>
        <v>-1</v>
      </c>
      <c r="L25" s="36">
        <f t="shared" ref="L25:L27" si="95">IF(AND(D25=0,E25=0,F25=0,G25=0),"",IF(AND(D25=0,E25=0,F25=0),K25/G25,IF(AND(D25=0,E25=0),(K25/AVERAGE(F25:G25)),IF(D25=0,(K25/AVERAGE(E25:G25)),(K25/AVERAGE(D25:G25))))))</f>
        <v>-1</v>
      </c>
      <c r="M25" s="40">
        <f>INDEX(GR!$A$1:$F$374,MATCH($B25,GR!$A:$A,0),2)</f>
        <v>0</v>
      </c>
      <c r="N25" s="40">
        <f>INDEX(GR!$A$1:$F$374,MATCH($B25,GR!$A:$A,0),3)</f>
        <v>0</v>
      </c>
      <c r="O25" s="40">
        <f>INDEX(GR!$A$1:$F$374,MATCH($B25,GR!$A:$A,0),4)</f>
        <v>0</v>
      </c>
      <c r="P25" s="40">
        <f>INDEX(GR!$A$1:$F$374,MATCH($B25,GR!$A:$A,0),5)</f>
        <v>1</v>
      </c>
      <c r="Q25" s="40">
        <f>INDEX(GR!$A$1:$F$374,MATCH($B25,GR!$A:$A,0),6)</f>
        <v>0</v>
      </c>
      <c r="R25" s="37">
        <f t="shared" ref="R25:R38" si="96">COUNTIF(M25:Q25,"&lt;10")</f>
        <v>5</v>
      </c>
      <c r="S25" s="38">
        <f t="shared" ref="S25:S38" si="97">IF(AND(M25=0,N25=0,O25=0,P25=0),Q25,IF(AND(M25=0,N25=0,O25=0),AVERAGE(P25:Q25),IF(AND(N25=0,M25=0),AVERAGE(O25:Q25),IF(M25=0,AVERAGE(N25:Q25),AVERAGE(M25:Q25)))))</f>
        <v>0.5</v>
      </c>
      <c r="T25" s="38">
        <f t="shared" ref="T25:T38" si="98">IF(AND(M25=0,N25=0,O25=0,P25=0),"",IF(AND(M25=0,N25=0,O25=0),Q25-P25,IF(AND(M25=0,N25=0),(Q25-AVERAGE(O25:P25)),IF(M25=0,(Q25-AVERAGE(N25:P25)),(Q25-AVERAGE(M25:P25))))))</f>
        <v>-1</v>
      </c>
      <c r="U25" s="36">
        <f t="shared" si="89"/>
        <v>-1</v>
      </c>
      <c r="V25" s="39">
        <f>INDEX(AE!$A$1:$K$500,MATCH($B25,AE!$A:$A,0),7)</f>
        <v>0</v>
      </c>
      <c r="W25" s="40">
        <f>INDEX(AE!$A$1:$K$500,MATCH($B25,AE!$A:$A,0),8)</f>
        <v>2</v>
      </c>
      <c r="X25" s="40">
        <f>INDEX(AE!$A$1:$K$500,MATCH($B25,AE!$A:$A,0),9)</f>
        <v>0</v>
      </c>
      <c r="Y25" s="40">
        <f>INDEX(AE!$A$1:$K$500,MATCH($B25,AE!$A:$A,0),10)</f>
        <v>0</v>
      </c>
      <c r="Z25" s="177">
        <f>INDEX(AE!$A$1:$K$500,MATCH($B25,AE!$A:$A,0),11)</f>
        <v>0</v>
      </c>
      <c r="AA25" s="37">
        <f t="shared" ref="AA25:AA38" si="99">COUNTIF(V25:Z25,"&lt;10")</f>
        <v>5</v>
      </c>
      <c r="AB25" s="38">
        <f t="shared" ref="AB25:AB38" si="100">IF(AND(V25=0,W25=0,X25=0,Y25=0),Z25,IF(AND(V25=0,W25=0,X25=0),AVERAGE(Y25:Z25),IF(AND(W25=0,V25=0),AVERAGE(X25:Z25),IF(V25=0,AVERAGE(W25:Z25),AVERAGE(V25:Z25)))))</f>
        <v>0.5</v>
      </c>
      <c r="AC25" s="38">
        <f t="shared" ref="AC25:AC38" si="101">IF(AND(V25=0,W25=0,X25=0,Y25=0),"",IF(AND(V25=0,W25=0,X25=0),Z25-Y25,IF(AND(V25=0,W25=0),(Z25-AVERAGE(X25:Y25)),IF(V25=0,(Z25-AVERAGE(W25:Y25)),(Z25-AVERAGE(V25:Y25))))))</f>
        <v>-0.66666666666666663</v>
      </c>
      <c r="AD25" s="36">
        <f t="shared" si="81"/>
        <v>-1</v>
      </c>
      <c r="AE25" s="113">
        <f>INDEX(AE!$A$1:$K$500,MATCH($B25,AE!$A:$A,0),2)</f>
        <v>0</v>
      </c>
      <c r="AF25" s="114">
        <f>INDEX(AE!$A$1:$K$500,MATCH($B25,AE!$A:$A,0),3)</f>
        <v>2</v>
      </c>
      <c r="AG25" s="114">
        <f>INDEX(AE!$A$1:$K$500,MATCH($B25,AE!$A:$A,0),4)</f>
        <v>0</v>
      </c>
      <c r="AH25" s="114">
        <f>INDEX(AE!$A$1:$K$500,MATCH($B25,AE!$A:$A,0),5)</f>
        <v>0</v>
      </c>
      <c r="AI25" s="193">
        <f>INDEX(AE!$A$1:$K$500,MATCH($B25,AE!$A:$A,0),6)</f>
        <v>0</v>
      </c>
      <c r="AJ25" s="41">
        <f t="shared" ref="AJ25:AJ38" si="102">IF(AND(AE25=0,AF25=0,AG25=0,AH25=0),AI25,IF(AND(AE25=0,AF25=0,AG25=0),AVERAGE(AH25:AI25),IF(AND(AF25=0,AE25=0),AVERAGE(AG25:AI25),IF(AE25=0,AVERAGE(AF25:AI25),AVERAGE(AE25:AI25)))))</f>
        <v>0.5</v>
      </c>
      <c r="AK25" s="38">
        <f t="shared" ref="AK25:AK38" si="103">IF(AND(AE25=0,AF25=0,AG25=0,AH25=0),"",IF(AND(AE25=0,AF25=0,AG25=0),AI25-AH25,IF(AND(AE25=0,AF25=0),(AI25-AVERAGE(AG25:AH25)),IF(AE25=0,(AI25-AVERAGE(AF25:AH25)),(AI25-AVERAGE(AE25:AH25))))))</f>
        <v>-0.66666666666666663</v>
      </c>
      <c r="AL25" s="36">
        <f t="shared" si="84"/>
        <v>-1</v>
      </c>
      <c r="AM25" s="42">
        <f t="shared" ref="AM25:AM38" si="104">IF(AJ25=0,"",AB25/AJ25)</f>
        <v>1</v>
      </c>
      <c r="AN25" s="43" t="str">
        <f t="shared" ref="AN25:AN38" si="105">IF(AI25=0,"",Z25/AI25)</f>
        <v/>
      </c>
    </row>
    <row r="26" spans="1:40">
      <c r="A26" s="115" t="s">
        <v>376</v>
      </c>
      <c r="B26" s="115" t="s">
        <v>375</v>
      </c>
      <c r="C26" s="7" t="s">
        <v>32</v>
      </c>
      <c r="D26" s="66">
        <f>INDEX(PR!$A$1:$F$387,MATCH($B26,PR!$A:$A,0),2)</f>
        <v>0</v>
      </c>
      <c r="E26" s="67">
        <f>INDEX(PR!$A$1:$F$387,MATCH($B26,PR!$A:$A,0),3)</f>
        <v>0</v>
      </c>
      <c r="F26" s="67">
        <f>INDEX(PR!$A$1:$F$387,MATCH($B26,PR!$A:$A,0),4)</f>
        <v>19</v>
      </c>
      <c r="G26" s="67">
        <f>INDEX(PR!$A$1:$F$387,MATCH($B26,PR!$A:$A,0),5)</f>
        <v>46</v>
      </c>
      <c r="H26" s="68">
        <f>INDEX(PR!$A$1:$F$387,MATCH($B26,PR!$A:$A,0),6)</f>
        <v>31</v>
      </c>
      <c r="I26" s="62">
        <f t="shared" ref="I26:I38" si="106">COUNTIF(D26:H26,"&lt;20")</f>
        <v>3</v>
      </c>
      <c r="J26" s="65">
        <f t="shared" ref="J26:J37" si="107">IF(AND(D26=0,E26=0,F26=0,G26=0),H26,IF(AND(D26=0,E26=0,F26=0),AVERAGE(G26:H26),IF(AND(E26=0,D26=0),AVERAGE(F26:H26),IF(D26=0,AVERAGE(E26:H26),AVERAGE(D26:H26)))))</f>
        <v>32</v>
      </c>
      <c r="K26" s="65">
        <f t="shared" ref="K26:K38" si="108">IF(AND(D26=0,E26=0,F26=0,G26=0),"",IF(AND(D26=0,E26=0,F26=0),H26-G26,IF(AND(D26=0,E26=0),(H26-AVERAGE(F26:G26)),IF(D26=0,(H26-AVERAGE(E26:G26)),(H26-AVERAGE(D26:G26))))))</f>
        <v>-1.5</v>
      </c>
      <c r="L26" s="63">
        <f>IF(AND(D26=0,E26=0,F26=0,G26=0),"",IF(AND(D26=0,E26=0,F26=0),K26/G26,IF(AND(D26=0,E26=0),(K26/AVERAGE(F26:G26)),IF(D26=0,(K26/AVERAGE(E26:G26)),(K26/AVERAGE(D26:G26))))))</f>
        <v>-4.6153846153846156E-2</v>
      </c>
      <c r="M26" s="67">
        <f>INDEX(GR!$A$1:$F$374,MATCH($B26,GR!$A:$A,0),2)</f>
        <v>0</v>
      </c>
      <c r="N26" s="67">
        <f>INDEX(GR!$A$1:$F$374,MATCH($B26,GR!$A:$A,0),3)</f>
        <v>0</v>
      </c>
      <c r="O26" s="67">
        <f>INDEX(GR!$A$1:$F$374,MATCH($B26,GR!$A:$A,0),4)</f>
        <v>0</v>
      </c>
      <c r="P26" s="67">
        <f>INDEX(GR!$A$1:$F$374,MATCH($B26,GR!$A:$A,0),5)</f>
        <v>0</v>
      </c>
      <c r="Q26" s="67">
        <f>INDEX(GR!$A$1:$F$374,MATCH($B26,GR!$A:$A,0),6)</f>
        <v>17</v>
      </c>
      <c r="R26" s="64">
        <f t="shared" si="96"/>
        <v>4</v>
      </c>
      <c r="S26" s="65">
        <f t="shared" si="97"/>
        <v>17</v>
      </c>
      <c r="T26" s="65" t="str">
        <f t="shared" si="98"/>
        <v/>
      </c>
      <c r="U26" s="63" t="str">
        <f t="shared" si="89"/>
        <v/>
      </c>
      <c r="V26" s="66">
        <f>INDEX(AE!$A$1:$K$500,MATCH($B26,AE!$A:$A,0),7)</f>
        <v>0</v>
      </c>
      <c r="W26" s="67">
        <f>INDEX(AE!$A$1:$K$500,MATCH($B26,AE!$A:$A,0),8)</f>
        <v>0</v>
      </c>
      <c r="X26" s="67">
        <f>INDEX(AE!$A$1:$K$500,MATCH($B26,AE!$A:$A,0),9)</f>
        <v>17</v>
      </c>
      <c r="Y26" s="67">
        <f>INDEX(AE!$A$1:$K$500,MATCH($B26,AE!$A:$A,0),10)</f>
        <v>21</v>
      </c>
      <c r="Z26" s="68">
        <f>INDEX(AE!$A$1:$K$500,MATCH($B26,AE!$A:$A,0),11)</f>
        <v>5</v>
      </c>
      <c r="AA26" s="64">
        <f t="shared" si="99"/>
        <v>3</v>
      </c>
      <c r="AB26" s="65">
        <f t="shared" si="100"/>
        <v>14.333333333333334</v>
      </c>
      <c r="AC26" s="65">
        <f t="shared" si="101"/>
        <v>-14</v>
      </c>
      <c r="AD26" s="63">
        <f t="shared" si="81"/>
        <v>-0.73684210526315785</v>
      </c>
      <c r="AE26" s="110">
        <f>INDEX(AE!$A$1:$K$500,MATCH($B26,AE!$A:$A,0),2)</f>
        <v>0</v>
      </c>
      <c r="AF26" s="111">
        <f>INDEX(AE!$A$1:$K$500,MATCH($B26,AE!$A:$A,0),3)</f>
        <v>0</v>
      </c>
      <c r="AG26" s="111">
        <f>INDEX(AE!$A$1:$K$500,MATCH($B26,AE!$A:$A,0),4)</f>
        <v>27</v>
      </c>
      <c r="AH26" s="111">
        <f>INDEX(AE!$A$1:$K$500,MATCH($B26,AE!$A:$A,0),5)</f>
        <v>30</v>
      </c>
      <c r="AI26" s="188">
        <f>INDEX(AE!$A$1:$K$500,MATCH($B26,AE!$A:$A,0),6)</f>
        <v>9</v>
      </c>
      <c r="AJ26" s="69">
        <f t="shared" si="102"/>
        <v>22</v>
      </c>
      <c r="AK26" s="65">
        <f t="shared" si="103"/>
        <v>-19.5</v>
      </c>
      <c r="AL26" s="63">
        <f t="shared" si="84"/>
        <v>-0.68421052631578949</v>
      </c>
      <c r="AM26" s="70">
        <f t="shared" si="104"/>
        <v>0.65151515151515149</v>
      </c>
      <c r="AN26" s="71">
        <f t="shared" si="105"/>
        <v>0.55555555555555558</v>
      </c>
    </row>
    <row r="27" spans="1:40">
      <c r="A27" s="115" t="s">
        <v>394</v>
      </c>
      <c r="B27" s="115" t="s">
        <v>393</v>
      </c>
      <c r="C27" s="7" t="s">
        <v>21</v>
      </c>
      <c r="D27" s="39">
        <f>INDEX(PR!$A$1:$F$387,MATCH($B27,PR!$A:$A,0),2)</f>
        <v>12</v>
      </c>
      <c r="E27" s="40">
        <f>INDEX(PR!$A$1:$F$387,MATCH($B27,PR!$A:$A,0),3)</f>
        <v>5</v>
      </c>
      <c r="F27" s="40">
        <f>INDEX(PR!$A$1:$F$387,MATCH($B27,PR!$A:$A,0),4)</f>
        <v>2</v>
      </c>
      <c r="G27" s="40">
        <f>INDEX(PR!$A$1:$F$387,MATCH($B27,PR!$A:$A,0),5)</f>
        <v>0</v>
      </c>
      <c r="H27" s="177">
        <f>INDEX(PR!$A$1:$F$387,MATCH($B27,PR!$A:$A,0),6)</f>
        <v>0</v>
      </c>
      <c r="I27" s="35">
        <f t="shared" si="106"/>
        <v>5</v>
      </c>
      <c r="J27" s="38">
        <f t="shared" si="107"/>
        <v>3.8</v>
      </c>
      <c r="K27" s="38">
        <f t="shared" si="108"/>
        <v>-4.75</v>
      </c>
      <c r="L27" s="36">
        <f t="shared" si="95"/>
        <v>-1</v>
      </c>
      <c r="M27" s="40">
        <f>INDEX(GR!$A$1:$F$374,MATCH($B27,GR!$A:$A,0),2)</f>
        <v>7</v>
      </c>
      <c r="N27" s="40">
        <f>INDEX(GR!$A$1:$F$374,MATCH($B27,GR!$A:$A,0),3)</f>
        <v>4</v>
      </c>
      <c r="O27" s="40">
        <f>INDEX(GR!$A$1:$F$374,MATCH($B27,GR!$A:$A,0),4)</f>
        <v>3</v>
      </c>
      <c r="P27" s="40">
        <f>INDEX(GR!$A$1:$F$374,MATCH($B27,GR!$A:$A,0),5)</f>
        <v>3</v>
      </c>
      <c r="Q27" s="40">
        <f>INDEX(GR!$A$1:$F$374,MATCH($B27,GR!$A:$A,0),6)</f>
        <v>0</v>
      </c>
      <c r="R27" s="37">
        <f t="shared" si="96"/>
        <v>5</v>
      </c>
      <c r="S27" s="38">
        <f t="shared" si="97"/>
        <v>3.4</v>
      </c>
      <c r="T27" s="38">
        <f t="shared" si="98"/>
        <v>-4.25</v>
      </c>
      <c r="U27" s="36">
        <f t="shared" si="89"/>
        <v>-1</v>
      </c>
      <c r="V27" s="39">
        <f>INDEX(AE!$A$1:$K$500,MATCH($B27,AE!$A:$A,0),7)</f>
        <v>8</v>
      </c>
      <c r="W27" s="40">
        <f>INDEX(AE!$A$1:$K$500,MATCH($B27,AE!$A:$A,0),8)</f>
        <v>1</v>
      </c>
      <c r="X27" s="40">
        <f>INDEX(AE!$A$1:$K$500,MATCH($B27,AE!$A:$A,0),9)</f>
        <v>0</v>
      </c>
      <c r="Y27" s="40">
        <f>INDEX(AE!$A$1:$K$500,MATCH($B27,AE!$A:$A,0),10)</f>
        <v>0</v>
      </c>
      <c r="Z27" s="177">
        <f>INDEX(AE!$A$1:$K$500,MATCH($B27,AE!$A:$A,0),11)</f>
        <v>0</v>
      </c>
      <c r="AA27" s="37">
        <f t="shared" si="99"/>
        <v>5</v>
      </c>
      <c r="AB27" s="38">
        <f t="shared" si="100"/>
        <v>1.8</v>
      </c>
      <c r="AC27" s="38">
        <f t="shared" si="101"/>
        <v>-2.25</v>
      </c>
      <c r="AD27" s="36">
        <f t="shared" si="81"/>
        <v>-1</v>
      </c>
      <c r="AE27" s="113">
        <f>INDEX(AE!$A$1:$K$500,MATCH($B27,AE!$A:$A,0),2)</f>
        <v>9</v>
      </c>
      <c r="AF27" s="114">
        <f>INDEX(AE!$A$1:$K$500,MATCH($B27,AE!$A:$A,0),3)</f>
        <v>1</v>
      </c>
      <c r="AG27" s="114">
        <f>INDEX(AE!$A$1:$K$500,MATCH($B27,AE!$A:$A,0),4)</f>
        <v>0</v>
      </c>
      <c r="AH27" s="114">
        <f>INDEX(AE!$A$1:$K$500,MATCH($B27,AE!$A:$A,0),5)</f>
        <v>0</v>
      </c>
      <c r="AI27" s="193">
        <f>INDEX(AE!$A$1:$K$500,MATCH($B27,AE!$A:$A,0),6)</f>
        <v>0</v>
      </c>
      <c r="AJ27" s="41">
        <f t="shared" si="102"/>
        <v>2</v>
      </c>
      <c r="AK27" s="38">
        <f t="shared" si="103"/>
        <v>-2.5</v>
      </c>
      <c r="AL27" s="36">
        <f t="shared" si="84"/>
        <v>-1</v>
      </c>
      <c r="AM27" s="42">
        <f t="shared" si="104"/>
        <v>0.9</v>
      </c>
      <c r="AN27" s="43" t="str">
        <f t="shared" si="105"/>
        <v/>
      </c>
    </row>
    <row r="28" spans="1:40">
      <c r="A28" s="115" t="s">
        <v>379</v>
      </c>
      <c r="B28" s="115" t="s">
        <v>378</v>
      </c>
      <c r="C28" s="7"/>
      <c r="D28" s="23">
        <f>INDEX(PR!$A$1:$F$387,MATCH($B28,PR!$A:$A,0),2)</f>
        <v>6</v>
      </c>
      <c r="E28" s="24">
        <f>INDEX(PR!$A$1:$F$387,MATCH($B28,PR!$A:$A,0),3)</f>
        <v>13</v>
      </c>
      <c r="F28" s="24">
        <f>INDEX(PR!$A$1:$F$387,MATCH($B28,PR!$A:$A,0),4)</f>
        <v>26</v>
      </c>
      <c r="G28" s="24">
        <f>INDEX(PR!$A$1:$F$387,MATCH($B28,PR!$A:$A,0),5)</f>
        <v>27</v>
      </c>
      <c r="H28" s="25">
        <f>INDEX(PR!$A$1:$F$387,MATCH($B28,PR!$A:$A,0),6)</f>
        <v>22</v>
      </c>
      <c r="I28" s="270">
        <f t="shared" si="106"/>
        <v>2</v>
      </c>
      <c r="J28" s="22">
        <f t="shared" si="107"/>
        <v>18.8</v>
      </c>
      <c r="K28" s="22">
        <f t="shared" si="108"/>
        <v>4</v>
      </c>
      <c r="L28" s="31">
        <f>IF(AND(D28=0,E28=0,F28=0,G28=0),"",IF(AND(D28=0,E28=0,F28=0),K28/G28,IF(AND(D28=0,E28=0),(K28/AVERAGE(F28:G28)),IF(D28=0,(K28/AVERAGE(E28:G28)),(K28/AVERAGE(D28:G28))))))</f>
        <v>0.22222222222222221</v>
      </c>
      <c r="M28" s="24">
        <f>INDEX(GR!$A$1:$F$374,MATCH($B28,GR!$A:$A,0),2)</f>
        <v>0</v>
      </c>
      <c r="N28" s="24">
        <f>INDEX(GR!$A$1:$F$374,MATCH($B28,GR!$A:$A,0),3)</f>
        <v>0</v>
      </c>
      <c r="O28" s="24">
        <f>INDEX(GR!$A$1:$F$374,MATCH($B28,GR!$A:$A,0),4)</f>
        <v>1</v>
      </c>
      <c r="P28" s="24">
        <f>INDEX(GR!$A$1:$F$374,MATCH($B28,GR!$A:$A,0),5)</f>
        <v>9</v>
      </c>
      <c r="Q28" s="24">
        <f>INDEX(GR!$A$1:$F$374,MATCH($B28,GR!$A:$A,0),6)</f>
        <v>10</v>
      </c>
      <c r="R28" s="273">
        <f t="shared" si="96"/>
        <v>4</v>
      </c>
      <c r="S28" s="22">
        <f t="shared" si="97"/>
        <v>6.666666666666667</v>
      </c>
      <c r="T28" s="22">
        <f t="shared" si="98"/>
        <v>5</v>
      </c>
      <c r="U28" s="31">
        <f t="shared" si="89"/>
        <v>1</v>
      </c>
      <c r="V28" s="23">
        <f>INDEX(AE!$A$1:$K$500,MATCH($B28,AE!$A:$A,0),7)</f>
        <v>4</v>
      </c>
      <c r="W28" s="24">
        <f>INDEX(AE!$A$1:$K$500,MATCH($B28,AE!$A:$A,0),8)</f>
        <v>8</v>
      </c>
      <c r="X28" s="24">
        <f>INDEX(AE!$A$1:$K$500,MATCH($B28,AE!$A:$A,0),9)</f>
        <v>13</v>
      </c>
      <c r="Y28" s="24">
        <f>INDEX(AE!$A$1:$K$500,MATCH($B28,AE!$A:$A,0),10)</f>
        <v>6</v>
      </c>
      <c r="Z28" s="25">
        <f>INDEX(AE!$A$1:$K$500,MATCH($B28,AE!$A:$A,0),11)</f>
        <v>9</v>
      </c>
      <c r="AA28" s="273">
        <f t="shared" si="99"/>
        <v>4</v>
      </c>
      <c r="AB28" s="22">
        <f t="shared" si="100"/>
        <v>8</v>
      </c>
      <c r="AC28" s="22">
        <f t="shared" si="101"/>
        <v>1.25</v>
      </c>
      <c r="AD28" s="31">
        <f t="shared" si="81"/>
        <v>0.16129032258064516</v>
      </c>
      <c r="AE28" s="108">
        <f>INDEX(AE!$A$1:$K$500,MATCH($B28,AE!$A:$A,0),2)</f>
        <v>6</v>
      </c>
      <c r="AF28" s="109">
        <f>INDEX(AE!$A$1:$K$500,MATCH($B28,AE!$A:$A,0),3)</f>
        <v>13</v>
      </c>
      <c r="AG28" s="109">
        <f>INDEX(AE!$A$1:$K$500,MATCH($B28,AE!$A:$A,0),4)</f>
        <v>20</v>
      </c>
      <c r="AH28" s="109">
        <f>INDEX(AE!$A$1:$K$500,MATCH($B28,AE!$A:$A,0),5)</f>
        <v>11</v>
      </c>
      <c r="AI28" s="187">
        <f>INDEX(AE!$A$1:$K$500,MATCH($B28,AE!$A:$A,0),6)</f>
        <v>17</v>
      </c>
      <c r="AJ28" s="27">
        <f t="shared" si="102"/>
        <v>13.4</v>
      </c>
      <c r="AK28" s="22">
        <f t="shared" si="103"/>
        <v>4.5</v>
      </c>
      <c r="AL28" s="31">
        <f t="shared" si="84"/>
        <v>0.36</v>
      </c>
      <c r="AM28" s="28">
        <f t="shared" si="104"/>
        <v>0.59701492537313428</v>
      </c>
      <c r="AN28" s="32">
        <f t="shared" si="105"/>
        <v>0.52941176470588236</v>
      </c>
    </row>
    <row r="29" spans="1:40" s="5" customFormat="1">
      <c r="A29" s="115" t="s">
        <v>398</v>
      </c>
      <c r="B29" s="115" t="s">
        <v>397</v>
      </c>
      <c r="C29" s="7"/>
      <c r="D29" s="23">
        <f>INDEX(PR!$A$1:$F$387,MATCH($B29,PR!$A:$A,0),2)</f>
        <v>52</v>
      </c>
      <c r="E29" s="24">
        <f>INDEX(PR!$A$1:$F$387,MATCH($B29,PR!$A:$A,0),3)</f>
        <v>27</v>
      </c>
      <c r="F29" s="24">
        <f>INDEX(PR!$A$1:$F$387,MATCH($B29,PR!$A:$A,0),4)</f>
        <v>25</v>
      </c>
      <c r="G29" s="24">
        <f>INDEX(PR!$A$1:$F$387,MATCH($B29,PR!$A:$A,0),5)</f>
        <v>22</v>
      </c>
      <c r="H29" s="25">
        <f>INDEX(PR!$A$1:$F$387,MATCH($B29,PR!$A:$A,0),6)</f>
        <v>26</v>
      </c>
      <c r="I29" s="19">
        <f t="shared" si="106"/>
        <v>0</v>
      </c>
      <c r="J29" s="22">
        <f t="shared" si="107"/>
        <v>30.4</v>
      </c>
      <c r="K29" s="22">
        <f t="shared" si="108"/>
        <v>-5.5</v>
      </c>
      <c r="L29" s="20">
        <f>IF(AND(D29=0,E29=0,F29=0,G29=0),"",IF(AND(D29=0,E29=0,F29=0),K29/G29,IF(AND(D29=0,E29=0),(K29/AVERAGE(F29:G29)),IF(D29=0,(K29/AVERAGE(E29:G29)),(K29/AVERAGE(D29:G29))))))</f>
        <v>-0.17460317460317459</v>
      </c>
      <c r="M29" s="24">
        <f>INDEX(GR!$A$1:$F$374,MATCH($B29,GR!$A:$A,0),2)</f>
        <v>28</v>
      </c>
      <c r="N29" s="24">
        <f>INDEX(GR!$A$1:$F$374,MATCH($B29,GR!$A:$A,0),3)</f>
        <v>26</v>
      </c>
      <c r="O29" s="24">
        <f>INDEX(GR!$A$1:$F$374,MATCH($B29,GR!$A:$A,0),4)</f>
        <v>21</v>
      </c>
      <c r="P29" s="24">
        <f>INDEX(GR!$A$1:$F$374,MATCH($B29,GR!$A:$A,0),5)</f>
        <v>8</v>
      </c>
      <c r="Q29" s="24">
        <f>INDEX(GR!$A$1:$F$374,MATCH($B29,GR!$A:$A,0),6)</f>
        <v>10</v>
      </c>
      <c r="R29" s="21">
        <f t="shared" si="96"/>
        <v>1</v>
      </c>
      <c r="S29" s="22">
        <f t="shared" si="97"/>
        <v>18.600000000000001</v>
      </c>
      <c r="T29" s="22">
        <f t="shared" si="98"/>
        <v>-10.75</v>
      </c>
      <c r="U29" s="26">
        <f t="shared" si="89"/>
        <v>-0.51807228915662651</v>
      </c>
      <c r="V29" s="23">
        <f>INDEX(AE!$A$1:$K$500,MATCH($B29,AE!$A:$A,0),7)</f>
        <v>17</v>
      </c>
      <c r="W29" s="24">
        <f>INDEX(AE!$A$1:$K$500,MATCH($B29,AE!$A:$A,0),8)</f>
        <v>8</v>
      </c>
      <c r="X29" s="24">
        <f>INDEX(AE!$A$1:$K$500,MATCH($B29,AE!$A:$A,0),9)</f>
        <v>8</v>
      </c>
      <c r="Y29" s="24">
        <f>INDEX(AE!$A$1:$K$500,MATCH($B29,AE!$A:$A,0),10)</f>
        <v>9</v>
      </c>
      <c r="Z29" s="25">
        <f>INDEX(AE!$A$1:$K$500,MATCH($B29,AE!$A:$A,0),11)</f>
        <v>16</v>
      </c>
      <c r="AA29" s="45">
        <f t="shared" si="99"/>
        <v>3</v>
      </c>
      <c r="AB29" s="22">
        <f t="shared" si="100"/>
        <v>11.6</v>
      </c>
      <c r="AC29" s="22">
        <f t="shared" si="101"/>
        <v>5.5</v>
      </c>
      <c r="AD29" s="31">
        <f t="shared" si="81"/>
        <v>0.52380952380952384</v>
      </c>
      <c r="AE29" s="108">
        <f>INDEX(AE!$A$1:$K$500,MATCH($B29,AE!$A:$A,0),2)</f>
        <v>34</v>
      </c>
      <c r="AF29" s="109">
        <f>INDEX(AE!$A$1:$K$500,MATCH($B29,AE!$A:$A,0),3)</f>
        <v>16</v>
      </c>
      <c r="AG29" s="109">
        <f>INDEX(AE!$A$1:$K$500,MATCH($B29,AE!$A:$A,0),4)</f>
        <v>21</v>
      </c>
      <c r="AH29" s="109">
        <f>INDEX(AE!$A$1:$K$500,MATCH($B29,AE!$A:$A,0),5)</f>
        <v>18</v>
      </c>
      <c r="AI29" s="187">
        <f>INDEX(AE!$A$1:$K$500,MATCH($B29,AE!$A:$A,0),6)</f>
        <v>41</v>
      </c>
      <c r="AJ29" s="27">
        <f t="shared" si="102"/>
        <v>26</v>
      </c>
      <c r="AK29" s="22">
        <f t="shared" si="103"/>
        <v>18.75</v>
      </c>
      <c r="AL29" s="31">
        <f t="shared" si="84"/>
        <v>0.84269662921348309</v>
      </c>
      <c r="AM29" s="28">
        <f t="shared" si="104"/>
        <v>0.44615384615384612</v>
      </c>
      <c r="AN29" s="32">
        <f t="shared" si="105"/>
        <v>0.3902439024390244</v>
      </c>
    </row>
    <row r="30" spans="1:40" s="80" customFormat="1">
      <c r="A30" s="115" t="s">
        <v>382</v>
      </c>
      <c r="B30" s="115" t="s">
        <v>381</v>
      </c>
      <c r="C30" s="7" t="s">
        <v>32</v>
      </c>
      <c r="D30" s="23">
        <f>INDEX(PR!$A$1:$F$387,MATCH($B30,PR!$A:$A,0),2)</f>
        <v>53</v>
      </c>
      <c r="E30" s="24">
        <f>INDEX(PR!$A$1:$F$387,MATCH($B30,PR!$A:$A,0),3)</f>
        <v>148</v>
      </c>
      <c r="F30" s="24">
        <f>INDEX(PR!$A$1:$F$387,MATCH($B30,PR!$A:$A,0),4)</f>
        <v>146</v>
      </c>
      <c r="G30" s="24">
        <f>INDEX(PR!$A$1:$F$387,MATCH($B30,PR!$A:$A,0),5)</f>
        <v>135</v>
      </c>
      <c r="H30" s="25">
        <f>INDEX(PR!$A$1:$F$387,MATCH($B30,PR!$A:$A,0),6)</f>
        <v>114</v>
      </c>
      <c r="I30" s="19">
        <f t="shared" si="106"/>
        <v>0</v>
      </c>
      <c r="J30" s="22">
        <f t="shared" si="107"/>
        <v>119.2</v>
      </c>
      <c r="K30" s="22">
        <f t="shared" si="108"/>
        <v>-6.5</v>
      </c>
      <c r="L30" s="267">
        <f>IF(AND(D30=0,E30=0,F30=0,G30=0),"",IF(AND(D30=0,E30=0,F30=0),K30/G30,IF(AND(D30=0,E30=0),(K30/AVERAGE(F30:G30)),IF(D30=0,(K30/AVERAGE(E30:G30)),(K30/AVERAGE(D30:G30))))))</f>
        <v>-5.3941908713692949E-2</v>
      </c>
      <c r="M30" s="24">
        <f>INDEX(GR!$A$1:$F$374,MATCH($B30,GR!$A:$A,0),2)</f>
        <v>0</v>
      </c>
      <c r="N30" s="24">
        <f>INDEX(GR!$A$1:$F$374,MATCH($B30,GR!$A:$A,0),3)</f>
        <v>0</v>
      </c>
      <c r="O30" s="24">
        <f>INDEX(GR!$A$1:$F$374,MATCH($B30,GR!$A:$A,0),4)</f>
        <v>52</v>
      </c>
      <c r="P30" s="24">
        <f>INDEX(GR!$A$1:$F$374,MATCH($B30,GR!$A:$A,0),5)</f>
        <v>75</v>
      </c>
      <c r="Q30" s="24">
        <f>INDEX(GR!$A$1:$F$374,MATCH($B30,GR!$A:$A,0),6)</f>
        <v>71</v>
      </c>
      <c r="R30" s="272">
        <f t="shared" si="96"/>
        <v>2</v>
      </c>
      <c r="S30" s="22">
        <f t="shared" si="97"/>
        <v>66</v>
      </c>
      <c r="T30" s="22">
        <f t="shared" si="98"/>
        <v>7.5</v>
      </c>
      <c r="U30" s="31">
        <f t="shared" si="89"/>
        <v>0.11811023622047244</v>
      </c>
      <c r="V30" s="23">
        <f>INDEX(AE!$A$1:$K$500,MATCH($B30,AE!$A:$A,0),7)</f>
        <v>52</v>
      </c>
      <c r="W30" s="24">
        <f>INDEX(AE!$A$1:$K$500,MATCH($B30,AE!$A:$A,0),8)</f>
        <v>64</v>
      </c>
      <c r="X30" s="24">
        <f>INDEX(AE!$A$1:$K$500,MATCH($B30,AE!$A:$A,0),9)</f>
        <v>53</v>
      </c>
      <c r="Y30" s="24">
        <f>INDEX(AE!$A$1:$K$500,MATCH($B30,AE!$A:$A,0),10)</f>
        <v>50</v>
      </c>
      <c r="Z30" s="25">
        <f>INDEX(AE!$A$1:$K$500,MATCH($B30,AE!$A:$A,0),11)</f>
        <v>35</v>
      </c>
      <c r="AA30" s="21">
        <f t="shared" si="99"/>
        <v>0</v>
      </c>
      <c r="AB30" s="22">
        <f t="shared" si="100"/>
        <v>50.8</v>
      </c>
      <c r="AC30" s="22">
        <f t="shared" si="101"/>
        <v>-19.75</v>
      </c>
      <c r="AD30" s="267">
        <f t="shared" si="81"/>
        <v>-0.36073059360730592</v>
      </c>
      <c r="AE30" s="108">
        <f>INDEX(AE!$A$1:$K$500,MATCH($B30,AE!$A:$A,0),2)</f>
        <v>70</v>
      </c>
      <c r="AF30" s="109">
        <f>INDEX(AE!$A$1:$K$500,MATCH($B30,AE!$A:$A,0),3)</f>
        <v>102</v>
      </c>
      <c r="AG30" s="109">
        <f>INDEX(AE!$A$1:$K$500,MATCH($B30,AE!$A:$A,0),4)</f>
        <v>85</v>
      </c>
      <c r="AH30" s="109">
        <f>INDEX(AE!$A$1:$K$500,MATCH($B30,AE!$A:$A,0),5)</f>
        <v>77</v>
      </c>
      <c r="AI30" s="187">
        <f>INDEX(AE!$A$1:$K$500,MATCH($B30,AE!$A:$A,0),6)</f>
        <v>66</v>
      </c>
      <c r="AJ30" s="27">
        <f t="shared" si="102"/>
        <v>80</v>
      </c>
      <c r="AK30" s="22">
        <f t="shared" si="103"/>
        <v>-17.5</v>
      </c>
      <c r="AL30" s="267">
        <f t="shared" si="84"/>
        <v>-0.20958083832335328</v>
      </c>
      <c r="AM30" s="28">
        <f t="shared" si="104"/>
        <v>0.63500000000000001</v>
      </c>
      <c r="AN30" s="32">
        <f t="shared" si="105"/>
        <v>0.53030303030303028</v>
      </c>
    </row>
    <row r="31" spans="1:40" s="5" customFormat="1">
      <c r="A31" s="115" t="s">
        <v>571</v>
      </c>
      <c r="B31" s="115" t="s">
        <v>399</v>
      </c>
      <c r="C31" s="7" t="s">
        <v>21</v>
      </c>
      <c r="D31" s="39">
        <f>INDEX(PR!$A$1:$F$387,MATCH($B31,PR!$A:$A,0),2)</f>
        <v>28</v>
      </c>
      <c r="E31" s="40">
        <f>INDEX(PR!$A$1:$F$387,MATCH($B31,PR!$A:$A,0),3)</f>
        <v>8</v>
      </c>
      <c r="F31" s="40">
        <f>INDEX(PR!$A$1:$F$387,MATCH($B31,PR!$A:$A,0),4)</f>
        <v>2</v>
      </c>
      <c r="G31" s="40">
        <f>INDEX(PR!$A$1:$F$387,MATCH($B31,PR!$A:$A,0),5)</f>
        <v>0</v>
      </c>
      <c r="H31" s="177">
        <f>INDEX(PR!$A$1:$F$387,MATCH($B31,PR!$A:$A,0),6)</f>
        <v>0</v>
      </c>
      <c r="I31" s="35">
        <f t="shared" si="106"/>
        <v>4</v>
      </c>
      <c r="J31" s="38">
        <f t="shared" si="107"/>
        <v>7.6</v>
      </c>
      <c r="K31" s="38">
        <f t="shared" si="108"/>
        <v>-9.5</v>
      </c>
      <c r="L31" s="36">
        <f>IF(AND(D31=0,E31=0,F31=0,G31=0),"",IF(AND(D31=0,E31=0,F31=0),K31/G31,IF(AND(D31=0,E31=0),(K31/AVERAGE(F31:G31)),IF(D31=0,(K31/AVERAGE(E31:G31)),(K31/AVERAGE(D31:G31))))))</f>
        <v>-1</v>
      </c>
      <c r="M31" s="40">
        <f>INDEX(GR!$A$1:$F$374,MATCH($B31,GR!$A:$A,0),2)</f>
        <v>7</v>
      </c>
      <c r="N31" s="40">
        <f>INDEX(GR!$A$1:$F$374,MATCH($B31,GR!$A:$A,0),3)</f>
        <v>12</v>
      </c>
      <c r="O31" s="40">
        <f>INDEX(GR!$A$1:$F$374,MATCH($B31,GR!$A:$A,0),4)</f>
        <v>8</v>
      </c>
      <c r="P31" s="40">
        <f>INDEX(GR!$A$1:$F$374,MATCH($B31,GR!$A:$A,0),5)</f>
        <v>3</v>
      </c>
      <c r="Q31" s="40">
        <f>INDEX(GR!$A$1:$F$374,MATCH($B31,GR!$A:$A,0),6)</f>
        <v>1</v>
      </c>
      <c r="R31" s="37">
        <f t="shared" si="96"/>
        <v>4</v>
      </c>
      <c r="S31" s="38">
        <f t="shared" si="97"/>
        <v>6.2</v>
      </c>
      <c r="T31" s="38">
        <f t="shared" si="98"/>
        <v>-6.5</v>
      </c>
      <c r="U31" s="36">
        <f t="shared" si="89"/>
        <v>-0.8666666666666667</v>
      </c>
      <c r="V31" s="39">
        <f>INDEX(AE!$A$1:$K$500,MATCH($B31,AE!$A:$A,0),7)</f>
        <v>11</v>
      </c>
      <c r="W31" s="40">
        <f>INDEX(AE!$A$1:$K$500,MATCH($B31,AE!$A:$A,0),8)</f>
        <v>3</v>
      </c>
      <c r="X31" s="40">
        <f>INDEX(AE!$A$1:$K$500,MATCH($B31,AE!$A:$A,0),9)</f>
        <v>0</v>
      </c>
      <c r="Y31" s="40">
        <f>INDEX(AE!$A$1:$K$500,MATCH($B31,AE!$A:$A,0),10)</f>
        <v>0</v>
      </c>
      <c r="Z31" s="177">
        <f>INDEX(AE!$A$1:$K$500,MATCH($B31,AE!$A:$A,0),11)</f>
        <v>0</v>
      </c>
      <c r="AA31" s="37">
        <f t="shared" si="99"/>
        <v>4</v>
      </c>
      <c r="AB31" s="38">
        <f t="shared" si="100"/>
        <v>2.8</v>
      </c>
      <c r="AC31" s="38">
        <f t="shared" si="101"/>
        <v>-3.5</v>
      </c>
      <c r="AD31" s="36">
        <f t="shared" si="81"/>
        <v>-1</v>
      </c>
      <c r="AE31" s="113">
        <f>INDEX(AE!$A$1:$K$500,MATCH($B31,AE!$A:$A,0),2)</f>
        <v>14</v>
      </c>
      <c r="AF31" s="114">
        <f>INDEX(AE!$A$1:$K$500,MATCH($B31,AE!$A:$A,0),3)</f>
        <v>6</v>
      </c>
      <c r="AG31" s="114">
        <f>INDEX(AE!$A$1:$K$500,MATCH($B31,AE!$A:$A,0),4)</f>
        <v>1</v>
      </c>
      <c r="AH31" s="114">
        <f>INDEX(AE!$A$1:$K$500,MATCH($B31,AE!$A:$A,0),5)</f>
        <v>0</v>
      </c>
      <c r="AI31" s="193">
        <f>INDEX(AE!$A$1:$K$500,MATCH($B31,AE!$A:$A,0),6)</f>
        <v>0</v>
      </c>
      <c r="AJ31" s="41">
        <f t="shared" si="102"/>
        <v>4.2</v>
      </c>
      <c r="AK31" s="38">
        <f t="shared" si="103"/>
        <v>-5.25</v>
      </c>
      <c r="AL31" s="36">
        <f t="shared" si="84"/>
        <v>-1</v>
      </c>
      <c r="AM31" s="42">
        <f t="shared" si="104"/>
        <v>0.66666666666666663</v>
      </c>
      <c r="AN31" s="43" t="str">
        <f t="shared" si="105"/>
        <v/>
      </c>
    </row>
    <row r="32" spans="1:40">
      <c r="A32" s="115" t="s">
        <v>572</v>
      </c>
      <c r="B32" s="115" t="s">
        <v>384</v>
      </c>
      <c r="C32" s="7" t="s">
        <v>32</v>
      </c>
      <c r="D32" s="23">
        <f>INDEX(PR!$A$1:$F$387,MATCH($B32,PR!$A:$A,0),2)</f>
        <v>32</v>
      </c>
      <c r="E32" s="24">
        <f>INDEX(PR!$A$1:$F$387,MATCH($B32,PR!$A:$A,0),3)</f>
        <v>90</v>
      </c>
      <c r="F32" s="24">
        <f>INDEX(PR!$A$1:$F$387,MATCH($B32,PR!$A:$A,0),4)</f>
        <v>98</v>
      </c>
      <c r="G32" s="24">
        <f>INDEX(PR!$A$1:$F$387,MATCH($B32,PR!$A:$A,0),5)</f>
        <v>112</v>
      </c>
      <c r="H32" s="25">
        <f>INDEX(PR!$A$1:$F$387,MATCH($B32,PR!$A:$A,0),6)</f>
        <v>97</v>
      </c>
      <c r="I32" s="19">
        <f t="shared" si="106"/>
        <v>0</v>
      </c>
      <c r="J32" s="22">
        <f t="shared" si="107"/>
        <v>85.8</v>
      </c>
      <c r="K32" s="22">
        <f t="shared" si="108"/>
        <v>14</v>
      </c>
      <c r="L32" s="31">
        <f>IF(AND(D32=0,E32=0,F32=0,G32=0),"",IF(AND(D32=0,E32=0,F32=0),K32/G32,IF(AND(D32=0,E32=0),(K32/AVERAGE(F32:G32)),IF(D32=0,(K32/AVERAGE(E32:G32)),(K32/AVERAGE(D32:G32))))))</f>
        <v>0.16867469879518071</v>
      </c>
      <c r="M32" s="24">
        <f>INDEX(GR!$A$1:$F$374,MATCH($B32,GR!$A:$A,0),2)</f>
        <v>0</v>
      </c>
      <c r="N32" s="24">
        <f>INDEX(GR!$A$1:$F$374,MATCH($B32,GR!$A:$A,0),3)</f>
        <v>0</v>
      </c>
      <c r="O32" s="24">
        <f>INDEX(GR!$A$1:$F$374,MATCH($B32,GR!$A:$A,0),4)</f>
        <v>26</v>
      </c>
      <c r="P32" s="24">
        <f>INDEX(GR!$A$1:$F$374,MATCH($B32,GR!$A:$A,0),5)</f>
        <v>57</v>
      </c>
      <c r="Q32" s="24">
        <f>INDEX(GR!$A$1:$F$374,MATCH($B32,GR!$A:$A,0),6)</f>
        <v>48</v>
      </c>
      <c r="R32" s="272">
        <f t="shared" si="96"/>
        <v>2</v>
      </c>
      <c r="S32" s="22">
        <f t="shared" si="97"/>
        <v>43.666666666666664</v>
      </c>
      <c r="T32" s="22">
        <f t="shared" si="98"/>
        <v>6.5</v>
      </c>
      <c r="U32" s="31">
        <f t="shared" si="89"/>
        <v>0.15662650602409639</v>
      </c>
      <c r="V32" s="23">
        <f>INDEX(AE!$A$1:$K$500,MATCH($B32,AE!$A:$A,0),7)</f>
        <v>30</v>
      </c>
      <c r="W32" s="24">
        <f>INDEX(AE!$A$1:$K$500,MATCH($B32,AE!$A:$A,0),8)</f>
        <v>40</v>
      </c>
      <c r="X32" s="24">
        <f>INDEX(AE!$A$1:$K$500,MATCH($B32,AE!$A:$A,0),9)</f>
        <v>31</v>
      </c>
      <c r="Y32" s="24">
        <f>INDEX(AE!$A$1:$K$500,MATCH($B32,AE!$A:$A,0),10)</f>
        <v>50</v>
      </c>
      <c r="Z32" s="25">
        <f>INDEX(AE!$A$1:$K$500,MATCH($B32,AE!$A:$A,0),11)</f>
        <v>25</v>
      </c>
      <c r="AA32" s="21">
        <f t="shared" si="99"/>
        <v>0</v>
      </c>
      <c r="AB32" s="22">
        <f t="shared" si="100"/>
        <v>35.200000000000003</v>
      </c>
      <c r="AC32" s="22">
        <f t="shared" si="101"/>
        <v>-12.75</v>
      </c>
      <c r="AD32" s="267">
        <f t="shared" si="81"/>
        <v>-0.33774834437086093</v>
      </c>
      <c r="AE32" s="108">
        <f>INDEX(AE!$A$1:$K$500,MATCH($B32,AE!$A:$A,0),2)</f>
        <v>48</v>
      </c>
      <c r="AF32" s="109">
        <f>INDEX(AE!$A$1:$K$500,MATCH($B32,AE!$A:$A,0),3)</f>
        <v>61</v>
      </c>
      <c r="AG32" s="109">
        <f>INDEX(AE!$A$1:$K$500,MATCH($B32,AE!$A:$A,0),4)</f>
        <v>50</v>
      </c>
      <c r="AH32" s="109">
        <f>INDEX(AE!$A$1:$K$500,MATCH($B32,AE!$A:$A,0),5)</f>
        <v>86</v>
      </c>
      <c r="AI32" s="187">
        <f>INDEX(AE!$A$1:$K$500,MATCH($B32,AE!$A:$A,0),6)</f>
        <v>48</v>
      </c>
      <c r="AJ32" s="27">
        <f t="shared" si="102"/>
        <v>58.6</v>
      </c>
      <c r="AK32" s="22">
        <f t="shared" si="103"/>
        <v>-13.25</v>
      </c>
      <c r="AL32" s="267">
        <f t="shared" si="84"/>
        <v>-0.21632653061224491</v>
      </c>
      <c r="AM32" s="28">
        <f t="shared" si="104"/>
        <v>0.60068259385665534</v>
      </c>
      <c r="AN32" s="32">
        <f t="shared" si="105"/>
        <v>0.52083333333333337</v>
      </c>
    </row>
    <row r="33" spans="1:40">
      <c r="A33" s="115" t="s">
        <v>401</v>
      </c>
      <c r="B33" s="115" t="s">
        <v>400</v>
      </c>
      <c r="C33" s="7" t="s">
        <v>21</v>
      </c>
      <c r="D33" s="39">
        <f>INDEX(PR!$A$1:$F$387,MATCH($B33,PR!$A:$A,0),2)</f>
        <v>15</v>
      </c>
      <c r="E33" s="40">
        <f>INDEX(PR!$A$1:$F$387,MATCH($B33,PR!$A:$A,0),3)</f>
        <v>10</v>
      </c>
      <c r="F33" s="40">
        <f>INDEX(PR!$A$1:$F$387,MATCH($B33,PR!$A:$A,0),4)</f>
        <v>4</v>
      </c>
      <c r="G33" s="40">
        <f>INDEX(PR!$A$1:$F$387,MATCH($B33,PR!$A:$A,0),5)</f>
        <v>1</v>
      </c>
      <c r="H33" s="177">
        <f>INDEX(PR!$A$1:$F$387,MATCH($B33,PR!$A:$A,0),6)</f>
        <v>0</v>
      </c>
      <c r="I33" s="35">
        <f t="shared" si="106"/>
        <v>5</v>
      </c>
      <c r="J33" s="38">
        <f t="shared" si="107"/>
        <v>6</v>
      </c>
      <c r="K33" s="38">
        <f t="shared" si="108"/>
        <v>-7.5</v>
      </c>
      <c r="L33" s="36">
        <f t="shared" ref="L33:L38" si="109">IF(AND(D33=0,E33=0,F33=0,G33=0),"",IF(AND(D33=0,E33=0,F33=0),K33/G33,IF(AND(D33=0,E33=0),(K33/AVERAGE(F33:G33)),IF(D33=0,(K33/AVERAGE(E33:G33)),(K33/AVERAGE(D33:G33))))))</f>
        <v>-1</v>
      </c>
      <c r="M33" s="40">
        <f>INDEX(GR!$A$1:$F$374,MATCH($B33,GR!$A:$A,0),2)</f>
        <v>10</v>
      </c>
      <c r="N33" s="40">
        <f>INDEX(GR!$A$1:$F$374,MATCH($B33,GR!$A:$A,0),3)</f>
        <v>7</v>
      </c>
      <c r="O33" s="40">
        <f>INDEX(GR!$A$1:$F$374,MATCH($B33,GR!$A:$A,0),4)</f>
        <v>9</v>
      </c>
      <c r="P33" s="40">
        <f>INDEX(GR!$A$1:$F$374,MATCH($B33,GR!$A:$A,0),5)</f>
        <v>3</v>
      </c>
      <c r="Q33" s="40">
        <f>INDEX(GR!$A$1:$F$374,MATCH($B33,GR!$A:$A,0),6)</f>
        <v>1</v>
      </c>
      <c r="R33" s="37">
        <f t="shared" si="96"/>
        <v>4</v>
      </c>
      <c r="S33" s="38">
        <f t="shared" si="97"/>
        <v>6</v>
      </c>
      <c r="T33" s="38">
        <f t="shared" si="98"/>
        <v>-6.25</v>
      </c>
      <c r="U33" s="36">
        <f t="shared" si="89"/>
        <v>-0.86206896551724133</v>
      </c>
      <c r="V33" s="39">
        <f>INDEX(AE!$A$1:$K$500,MATCH($B33,AE!$A:$A,0),7)</f>
        <v>3</v>
      </c>
      <c r="W33" s="40">
        <f>INDEX(AE!$A$1:$K$500,MATCH($B33,AE!$A:$A,0),8)</f>
        <v>2</v>
      </c>
      <c r="X33" s="40">
        <f>INDEX(AE!$A$1:$K$500,MATCH($B33,AE!$A:$A,0),9)</f>
        <v>0</v>
      </c>
      <c r="Y33" s="40">
        <f>INDEX(AE!$A$1:$K$500,MATCH($B33,AE!$A:$A,0),10)</f>
        <v>0</v>
      </c>
      <c r="Z33" s="177">
        <f>INDEX(AE!$A$1:$K$500,MATCH($B33,AE!$A:$A,0),11)</f>
        <v>0</v>
      </c>
      <c r="AA33" s="37">
        <f t="shared" si="99"/>
        <v>5</v>
      </c>
      <c r="AB33" s="38">
        <f t="shared" si="100"/>
        <v>1</v>
      </c>
      <c r="AC33" s="38">
        <f t="shared" si="101"/>
        <v>-1.25</v>
      </c>
      <c r="AD33" s="36">
        <f t="shared" si="81"/>
        <v>-1</v>
      </c>
      <c r="AE33" s="113">
        <f>INDEX(AE!$A$1:$K$500,MATCH($B33,AE!$A:$A,0),2)</f>
        <v>7</v>
      </c>
      <c r="AF33" s="114">
        <f>INDEX(AE!$A$1:$K$500,MATCH($B33,AE!$A:$A,0),3)</f>
        <v>4</v>
      </c>
      <c r="AG33" s="114">
        <f>INDEX(AE!$A$1:$K$500,MATCH($B33,AE!$A:$A,0),4)</f>
        <v>1</v>
      </c>
      <c r="AH33" s="114">
        <f>INDEX(AE!$A$1:$K$500,MATCH($B33,AE!$A:$A,0),5)</f>
        <v>0</v>
      </c>
      <c r="AI33" s="193">
        <f>INDEX(AE!$A$1:$K$500,MATCH($B33,AE!$A:$A,0),6)</f>
        <v>0</v>
      </c>
      <c r="AJ33" s="41">
        <f t="shared" si="102"/>
        <v>2.4</v>
      </c>
      <c r="AK33" s="38">
        <f t="shared" si="103"/>
        <v>-3</v>
      </c>
      <c r="AL33" s="36">
        <f t="shared" si="84"/>
        <v>-1</v>
      </c>
      <c r="AM33" s="42">
        <f t="shared" si="104"/>
        <v>0.41666666666666669</v>
      </c>
      <c r="AN33" s="43" t="str">
        <f t="shared" si="105"/>
        <v/>
      </c>
    </row>
    <row r="34" spans="1:40">
      <c r="A34" s="115" t="s">
        <v>402</v>
      </c>
      <c r="B34" s="115" t="s">
        <v>134</v>
      </c>
      <c r="C34" s="7" t="s">
        <v>21</v>
      </c>
      <c r="D34" s="39">
        <f>INDEX(PR!$A$1:$F$387,MATCH($B34,PR!$A:$A,0),2)</f>
        <v>2</v>
      </c>
      <c r="E34" s="40">
        <f>INDEX(PR!$A$1:$F$387,MATCH($B34,PR!$A:$A,0),3)</f>
        <v>0</v>
      </c>
      <c r="F34" s="40">
        <f>INDEX(PR!$A$1:$F$387,MATCH($B34,PR!$A:$A,0),4)</f>
        <v>0</v>
      </c>
      <c r="G34" s="40">
        <f>INDEX(PR!$A$1:$F$387,MATCH($B34,PR!$A:$A,0),5)</f>
        <v>0</v>
      </c>
      <c r="H34" s="177">
        <f>INDEX(PR!$A$1:$F$387,MATCH($B34,PR!$A:$A,0),6)</f>
        <v>0</v>
      </c>
      <c r="I34" s="35">
        <f t="shared" si="106"/>
        <v>5</v>
      </c>
      <c r="J34" s="38">
        <f t="shared" si="107"/>
        <v>0.4</v>
      </c>
      <c r="K34" s="38">
        <f t="shared" si="108"/>
        <v>-0.5</v>
      </c>
      <c r="L34" s="36">
        <f t="shared" si="109"/>
        <v>-1</v>
      </c>
      <c r="M34" s="40">
        <f>INDEX(GR!$A$1:$F$374,MATCH($B34,GR!$A:$A,0),2)</f>
        <v>3</v>
      </c>
      <c r="N34" s="40">
        <f>INDEX(GR!$A$1:$F$374,MATCH($B34,GR!$A:$A,0),3)</f>
        <v>4</v>
      </c>
      <c r="O34" s="40">
        <f>INDEX(GR!$A$1:$F$374,MATCH($B34,GR!$A:$A,0),4)</f>
        <v>0</v>
      </c>
      <c r="P34" s="40">
        <f>INDEX(GR!$A$1:$F$374,MATCH($B34,GR!$A:$A,0),5)</f>
        <v>0</v>
      </c>
      <c r="Q34" s="40">
        <f>INDEX(GR!$A$1:$F$374,MATCH($B34,GR!$A:$A,0),6)</f>
        <v>0</v>
      </c>
      <c r="R34" s="37">
        <f t="shared" si="96"/>
        <v>5</v>
      </c>
      <c r="S34" s="38">
        <f t="shared" si="97"/>
        <v>1.4</v>
      </c>
      <c r="T34" s="38">
        <f t="shared" si="98"/>
        <v>-1.75</v>
      </c>
      <c r="U34" s="36">
        <f t="shared" si="89"/>
        <v>-1</v>
      </c>
      <c r="V34" s="39">
        <f>INDEX(AE!$A$1:$K$500,MATCH($B34,AE!$A:$A,0),7)</f>
        <v>0</v>
      </c>
      <c r="W34" s="40">
        <f>INDEX(AE!$A$1:$K$500,MATCH($B34,AE!$A:$A,0),8)</f>
        <v>0</v>
      </c>
      <c r="X34" s="40">
        <f>INDEX(AE!$A$1:$K$500,MATCH($B34,AE!$A:$A,0),9)</f>
        <v>0</v>
      </c>
      <c r="Y34" s="40">
        <f>INDEX(AE!$A$1:$K$500,MATCH($B34,AE!$A:$A,0),10)</f>
        <v>0</v>
      </c>
      <c r="Z34" s="177">
        <f>INDEX(AE!$A$1:$K$500,MATCH($B34,AE!$A:$A,0),11)</f>
        <v>0</v>
      </c>
      <c r="AA34" s="37">
        <f t="shared" si="99"/>
        <v>5</v>
      </c>
      <c r="AB34" s="38">
        <f t="shared" si="100"/>
        <v>0</v>
      </c>
      <c r="AC34" s="38" t="str">
        <f t="shared" si="101"/>
        <v/>
      </c>
      <c r="AD34" s="36" t="str">
        <f t="shared" si="81"/>
        <v/>
      </c>
      <c r="AE34" s="113">
        <f>INDEX(AE!$A$1:$K$500,MATCH($B34,AE!$A:$A,0),2)</f>
        <v>2</v>
      </c>
      <c r="AF34" s="114">
        <f>INDEX(AE!$A$1:$K$500,MATCH($B34,AE!$A:$A,0),3)</f>
        <v>0</v>
      </c>
      <c r="AG34" s="114">
        <f>INDEX(AE!$A$1:$K$500,MATCH($B34,AE!$A:$A,0),4)</f>
        <v>0</v>
      </c>
      <c r="AH34" s="114">
        <f>INDEX(AE!$A$1:$K$500,MATCH($B34,AE!$A:$A,0),5)</f>
        <v>0</v>
      </c>
      <c r="AI34" s="193">
        <f>INDEX(AE!$A$1:$K$500,MATCH($B34,AE!$A:$A,0),6)</f>
        <v>0</v>
      </c>
      <c r="AJ34" s="41">
        <f t="shared" si="102"/>
        <v>0.4</v>
      </c>
      <c r="AK34" s="38">
        <f t="shared" si="103"/>
        <v>-0.5</v>
      </c>
      <c r="AL34" s="36">
        <f t="shared" si="84"/>
        <v>-1</v>
      </c>
      <c r="AM34" s="42">
        <f t="shared" si="104"/>
        <v>0</v>
      </c>
      <c r="AN34" s="43" t="str">
        <f t="shared" si="105"/>
        <v/>
      </c>
    </row>
    <row r="35" spans="1:40">
      <c r="A35" s="115" t="s">
        <v>386</v>
      </c>
      <c r="B35" s="115" t="s">
        <v>635</v>
      </c>
      <c r="C35" s="7"/>
      <c r="D35" s="23">
        <f>INDEX(PR!$A$1:$F$387,MATCH($B35,PR!$A:$A,0),2)</f>
        <v>20</v>
      </c>
      <c r="E35" s="24">
        <f>INDEX(PR!$A$1:$F$387,MATCH($B35,PR!$A:$A,0),3)</f>
        <v>50</v>
      </c>
      <c r="F35" s="24">
        <f>INDEX(PR!$A$1:$F$387,MATCH($B35,PR!$A:$A,0),4)</f>
        <v>42</v>
      </c>
      <c r="G35" s="24">
        <f>INDEX(PR!$A$1:$F$387,MATCH($B35,PR!$A:$A,0),5)</f>
        <v>58</v>
      </c>
      <c r="H35" s="25">
        <f>INDEX(PR!$A$1:$F$387,MATCH($B35,PR!$A:$A,0),6)</f>
        <v>51</v>
      </c>
      <c r="I35" s="19">
        <f t="shared" si="106"/>
        <v>0</v>
      </c>
      <c r="J35" s="22">
        <f t="shared" si="107"/>
        <v>44.2</v>
      </c>
      <c r="K35" s="22">
        <f t="shared" si="108"/>
        <v>8.5</v>
      </c>
      <c r="L35" s="31">
        <f t="shared" si="109"/>
        <v>0.2</v>
      </c>
      <c r="M35" s="24">
        <f>INDEX(GR!$A$1:$F$374,MATCH($B35,GR!$A:$A,0),2)</f>
        <v>0</v>
      </c>
      <c r="N35" s="24">
        <f>INDEX(GR!$A$1:$F$374,MATCH($B35,GR!$A:$A,0),3)</f>
        <v>0</v>
      </c>
      <c r="O35" s="24">
        <f>INDEX(GR!$A$1:$F$374,MATCH($B35,GR!$A:$A,0),4)</f>
        <v>15</v>
      </c>
      <c r="P35" s="24">
        <f>INDEX(GR!$A$1:$F$374,MATCH($B35,GR!$A:$A,0),5)</f>
        <v>37</v>
      </c>
      <c r="Q35" s="24">
        <f>INDEX(GR!$A$1:$F$374,MATCH($B35,GR!$A:$A,0),6)</f>
        <v>26</v>
      </c>
      <c r="R35" s="272">
        <f t="shared" si="96"/>
        <v>2</v>
      </c>
      <c r="S35" s="22">
        <f t="shared" si="97"/>
        <v>26</v>
      </c>
      <c r="T35" s="22">
        <f t="shared" si="98"/>
        <v>0</v>
      </c>
      <c r="U35" s="31">
        <f t="shared" si="89"/>
        <v>0</v>
      </c>
      <c r="V35" s="23">
        <f>INDEX(AE!$A$1:$K$500,MATCH($B35,AE!$A:$A,0),7)</f>
        <v>20</v>
      </c>
      <c r="W35" s="24">
        <f>INDEX(AE!$A$1:$K$500,MATCH($B35,AE!$A:$A,0),8)</f>
        <v>18</v>
      </c>
      <c r="X35" s="24">
        <f>INDEX(AE!$A$1:$K$500,MATCH($B35,AE!$A:$A,0),9)</f>
        <v>11</v>
      </c>
      <c r="Y35" s="24">
        <f>INDEX(AE!$A$1:$K$500,MATCH($B35,AE!$A:$A,0),10)</f>
        <v>26</v>
      </c>
      <c r="Z35" s="25">
        <f>INDEX(AE!$A$1:$K$500,MATCH($B35,AE!$A:$A,0),11)</f>
        <v>14</v>
      </c>
      <c r="AA35" s="21">
        <f t="shared" si="99"/>
        <v>0</v>
      </c>
      <c r="AB35" s="22">
        <f t="shared" si="100"/>
        <v>17.8</v>
      </c>
      <c r="AC35" s="22">
        <f t="shared" si="101"/>
        <v>-4.75</v>
      </c>
      <c r="AD35" s="267">
        <f t="shared" si="81"/>
        <v>-0.25333333333333335</v>
      </c>
      <c r="AE35" s="108">
        <f>INDEX(AE!$A$1:$K$500,MATCH($B35,AE!$A:$A,0),2)</f>
        <v>28</v>
      </c>
      <c r="AF35" s="109">
        <f>INDEX(AE!$A$1:$K$500,MATCH($B35,AE!$A:$A,0),3)</f>
        <v>33</v>
      </c>
      <c r="AG35" s="109">
        <f>INDEX(AE!$A$1:$K$500,MATCH($B35,AE!$A:$A,0),4)</f>
        <v>22</v>
      </c>
      <c r="AH35" s="109">
        <f>INDEX(AE!$A$1:$K$500,MATCH($B35,AE!$A:$A,0),5)</f>
        <v>37</v>
      </c>
      <c r="AI35" s="187">
        <f>INDEX(AE!$A$1:$K$500,MATCH($B35,AE!$A:$A,0),6)</f>
        <v>24</v>
      </c>
      <c r="AJ35" s="27">
        <f t="shared" si="102"/>
        <v>28.8</v>
      </c>
      <c r="AK35" s="22">
        <f t="shared" si="103"/>
        <v>-6</v>
      </c>
      <c r="AL35" s="267">
        <f t="shared" si="84"/>
        <v>-0.2</v>
      </c>
      <c r="AM35" s="28">
        <f t="shared" si="104"/>
        <v>0.61805555555555558</v>
      </c>
      <c r="AN35" s="32">
        <f t="shared" si="105"/>
        <v>0.58333333333333337</v>
      </c>
    </row>
    <row r="36" spans="1:40" s="5" customFormat="1">
      <c r="A36" s="115" t="s">
        <v>388</v>
      </c>
      <c r="B36" s="115" t="s">
        <v>387</v>
      </c>
      <c r="C36" s="7" t="s">
        <v>32</v>
      </c>
      <c r="D36" s="66">
        <f>INDEX(PR!$A$1:$F$387,MATCH($B36,PR!$A:$A,0),2)</f>
        <v>0</v>
      </c>
      <c r="E36" s="67">
        <f>INDEX(PR!$A$1:$F$387,MATCH($B36,PR!$A:$A,0),3)</f>
        <v>0</v>
      </c>
      <c r="F36" s="67">
        <f>INDEX(PR!$A$1:$F$387,MATCH($B36,PR!$A:$A,0),4)</f>
        <v>5</v>
      </c>
      <c r="G36" s="67">
        <f>INDEX(PR!$A$1:$F$387,MATCH($B36,PR!$A:$A,0),5)</f>
        <v>11</v>
      </c>
      <c r="H36" s="68">
        <f>INDEX(PR!$A$1:$F$387,MATCH($B36,PR!$A:$A,0),6)</f>
        <v>10</v>
      </c>
      <c r="I36" s="62">
        <f t="shared" si="106"/>
        <v>5</v>
      </c>
      <c r="J36" s="65">
        <f t="shared" si="107"/>
        <v>8.6666666666666661</v>
      </c>
      <c r="K36" s="65">
        <f t="shared" si="108"/>
        <v>2</v>
      </c>
      <c r="L36" s="63">
        <f t="shared" si="109"/>
        <v>0.25</v>
      </c>
      <c r="M36" s="67">
        <f>INDEX(GR!$A$1:$F$374,MATCH($B36,GR!$A:$A,0),2)</f>
        <v>0</v>
      </c>
      <c r="N36" s="67">
        <f>INDEX(GR!$A$1:$F$374,MATCH($B36,GR!$A:$A,0),3)</f>
        <v>0</v>
      </c>
      <c r="O36" s="67">
        <f>INDEX(GR!$A$1:$F$374,MATCH($B36,GR!$A:$A,0),4)</f>
        <v>0</v>
      </c>
      <c r="P36" s="67">
        <f>INDEX(GR!$A$1:$F$374,MATCH($B36,GR!$A:$A,0),5)</f>
        <v>0</v>
      </c>
      <c r="Q36" s="67">
        <f>INDEX(GR!$A$1:$F$374,MATCH($B36,GR!$A:$A,0),6)</f>
        <v>1</v>
      </c>
      <c r="R36" s="64">
        <f t="shared" si="96"/>
        <v>5</v>
      </c>
      <c r="S36" s="65">
        <f t="shared" si="97"/>
        <v>1</v>
      </c>
      <c r="T36" s="65" t="str">
        <f t="shared" si="98"/>
        <v/>
      </c>
      <c r="U36" s="63" t="str">
        <f t="shared" si="89"/>
        <v/>
      </c>
      <c r="V36" s="66">
        <f>INDEX(AE!$A$1:$K$500,MATCH($B36,AE!$A:$A,0),7)</f>
        <v>0</v>
      </c>
      <c r="W36" s="67">
        <f>INDEX(AE!$A$1:$K$500,MATCH($B36,AE!$A:$A,0),8)</f>
        <v>0</v>
      </c>
      <c r="X36" s="67">
        <f>INDEX(AE!$A$1:$K$500,MATCH($B36,AE!$A:$A,0),9)</f>
        <v>5</v>
      </c>
      <c r="Y36" s="67">
        <f>INDEX(AE!$A$1:$K$500,MATCH($B36,AE!$A:$A,0),10)</f>
        <v>6</v>
      </c>
      <c r="Z36" s="68">
        <f>INDEX(AE!$A$1:$K$500,MATCH($B36,AE!$A:$A,0),11)</f>
        <v>3</v>
      </c>
      <c r="AA36" s="64">
        <f t="shared" si="99"/>
        <v>5</v>
      </c>
      <c r="AB36" s="65">
        <f t="shared" si="100"/>
        <v>4.666666666666667</v>
      </c>
      <c r="AC36" s="65">
        <f t="shared" si="101"/>
        <v>-2.5</v>
      </c>
      <c r="AD36" s="63">
        <f t="shared" si="81"/>
        <v>-0.45454545454545453</v>
      </c>
      <c r="AE36" s="110">
        <f>INDEX(AE!$A$1:$K$500,MATCH($B36,AE!$A:$A,0),2)</f>
        <v>0</v>
      </c>
      <c r="AF36" s="111">
        <f>INDEX(AE!$A$1:$K$500,MATCH($B36,AE!$A:$A,0),3)</f>
        <v>0</v>
      </c>
      <c r="AG36" s="111">
        <f>INDEX(AE!$A$1:$K$500,MATCH($B36,AE!$A:$A,0),4)</f>
        <v>11</v>
      </c>
      <c r="AH36" s="111">
        <f>INDEX(AE!$A$1:$K$500,MATCH($B36,AE!$A:$A,0),5)</f>
        <v>9</v>
      </c>
      <c r="AI36" s="188">
        <f>INDEX(AE!$A$1:$K$500,MATCH($B36,AE!$A:$A,0),6)</f>
        <v>3</v>
      </c>
      <c r="AJ36" s="69">
        <f t="shared" si="102"/>
        <v>7.666666666666667</v>
      </c>
      <c r="AK36" s="65">
        <f t="shared" si="103"/>
        <v>-7</v>
      </c>
      <c r="AL36" s="63">
        <f t="shared" si="84"/>
        <v>-0.7</v>
      </c>
      <c r="AM36" s="70">
        <f t="shared" si="104"/>
        <v>0.60869565217391308</v>
      </c>
      <c r="AN36" s="71">
        <f t="shared" si="105"/>
        <v>1</v>
      </c>
    </row>
    <row r="37" spans="1:40">
      <c r="A37" s="115" t="s">
        <v>573</v>
      </c>
      <c r="B37" s="115" t="s">
        <v>135</v>
      </c>
      <c r="C37" s="7" t="s">
        <v>21</v>
      </c>
      <c r="D37" s="39">
        <f>INDEX(PR!$A$1:$F$387,MATCH($B37,PR!$A:$A,0),2)</f>
        <v>9</v>
      </c>
      <c r="E37" s="40">
        <f>INDEX(PR!$A$1:$F$387,MATCH($B37,PR!$A:$A,0),3)</f>
        <v>12</v>
      </c>
      <c r="F37" s="40">
        <f>INDEX(PR!$A$1:$F$387,MATCH($B37,PR!$A:$A,0),4)</f>
        <v>4</v>
      </c>
      <c r="G37" s="40">
        <f>INDEX(PR!$A$1:$F$387,MATCH($B37,PR!$A:$A,0),5)</f>
        <v>1</v>
      </c>
      <c r="H37" s="177">
        <f>INDEX(PR!$A$1:$F$387,MATCH($B37,PR!$A:$A,0),6)</f>
        <v>0</v>
      </c>
      <c r="I37" s="35">
        <f t="shared" si="106"/>
        <v>5</v>
      </c>
      <c r="J37" s="38">
        <f t="shared" si="107"/>
        <v>5.2</v>
      </c>
      <c r="K37" s="38">
        <f t="shared" si="108"/>
        <v>-6.5</v>
      </c>
      <c r="L37" s="36">
        <f>IF(AND(D37=0,E37=0,F37=0,G37=0),"",IF(AND(D37=0,E37=0,F37=0),K37/G37,IF(AND(D37=0,E37=0),(K37/AVERAGE(F37:G37)),IF(D37=0,(K37/AVERAGE(E37:G37)),(K37/AVERAGE(D37:G37))))))</f>
        <v>-1</v>
      </c>
      <c r="M37" s="40">
        <f>INDEX(GR!$A$1:$F$374,MATCH($B37,GR!$A:$A,0),2)</f>
        <v>0</v>
      </c>
      <c r="N37" s="40">
        <f>INDEX(GR!$A$1:$F$374,MATCH($B37,GR!$A:$A,0),3)</f>
        <v>2</v>
      </c>
      <c r="O37" s="40">
        <f>INDEX(GR!$A$1:$F$374,MATCH($B37,GR!$A:$A,0),4)</f>
        <v>3</v>
      </c>
      <c r="P37" s="40">
        <f>INDEX(GR!$A$1:$F$374,MATCH($B37,GR!$A:$A,0),5)</f>
        <v>8</v>
      </c>
      <c r="Q37" s="40">
        <f>INDEX(GR!$A$1:$F$374,MATCH($B37,GR!$A:$A,0),6)</f>
        <v>0</v>
      </c>
      <c r="R37" s="37">
        <f t="shared" si="96"/>
        <v>5</v>
      </c>
      <c r="S37" s="38">
        <f t="shared" si="97"/>
        <v>3.25</v>
      </c>
      <c r="T37" s="38">
        <f t="shared" si="98"/>
        <v>-4.333333333333333</v>
      </c>
      <c r="U37" s="36">
        <f t="shared" si="89"/>
        <v>-1</v>
      </c>
      <c r="V37" s="39">
        <f>INDEX(AE!$A$1:$K$500,MATCH($B37,AE!$A:$A,0),7)</f>
        <v>2</v>
      </c>
      <c r="W37" s="40">
        <f>INDEX(AE!$A$1:$K$500,MATCH($B37,AE!$A:$A,0),8)</f>
        <v>3</v>
      </c>
      <c r="X37" s="40">
        <f>INDEX(AE!$A$1:$K$500,MATCH($B37,AE!$A:$A,0),9)</f>
        <v>0</v>
      </c>
      <c r="Y37" s="40">
        <f>INDEX(AE!$A$1:$K$500,MATCH($B37,AE!$A:$A,0),10)</f>
        <v>0</v>
      </c>
      <c r="Z37" s="177">
        <f>INDEX(AE!$A$1:$K$500,MATCH($B37,AE!$A:$A,0),11)</f>
        <v>0</v>
      </c>
      <c r="AA37" s="37">
        <f t="shared" si="99"/>
        <v>5</v>
      </c>
      <c r="AB37" s="38">
        <f t="shared" si="100"/>
        <v>1</v>
      </c>
      <c r="AC37" s="38">
        <f t="shared" si="101"/>
        <v>-1.25</v>
      </c>
      <c r="AD37" s="36">
        <f t="shared" si="81"/>
        <v>-1</v>
      </c>
      <c r="AE37" s="113">
        <f>INDEX(AE!$A$1:$K$500,MATCH($B37,AE!$A:$A,0),2)</f>
        <v>5</v>
      </c>
      <c r="AF37" s="114">
        <f>INDEX(AE!$A$1:$K$500,MATCH($B37,AE!$A:$A,0),3)</f>
        <v>5</v>
      </c>
      <c r="AG37" s="114">
        <f>INDEX(AE!$A$1:$K$500,MATCH($B37,AE!$A:$A,0),4)</f>
        <v>1</v>
      </c>
      <c r="AH37" s="114">
        <f>INDEX(AE!$A$1:$K$500,MATCH($B37,AE!$A:$A,0),5)</f>
        <v>0</v>
      </c>
      <c r="AI37" s="193">
        <f>INDEX(AE!$A$1:$K$500,MATCH($B37,AE!$A:$A,0),6)</f>
        <v>0</v>
      </c>
      <c r="AJ37" s="41">
        <f t="shared" si="102"/>
        <v>2.2000000000000002</v>
      </c>
      <c r="AK37" s="38">
        <f t="shared" si="103"/>
        <v>-2.75</v>
      </c>
      <c r="AL37" s="36">
        <f t="shared" si="84"/>
        <v>-1</v>
      </c>
      <c r="AM37" s="42">
        <f t="shared" si="104"/>
        <v>0.45454545454545453</v>
      </c>
      <c r="AN37" s="43" t="str">
        <f t="shared" si="105"/>
        <v/>
      </c>
    </row>
    <row r="38" spans="1:40" s="80" customFormat="1">
      <c r="A38" s="134" t="s">
        <v>574</v>
      </c>
      <c r="B38" s="134" t="s">
        <v>575</v>
      </c>
      <c r="C38" s="196"/>
      <c r="D38" s="91">
        <f>SUM(D25:D37)+D12+D10+D5</f>
        <v>344</v>
      </c>
      <c r="E38" s="92">
        <f t="shared" ref="E38:G38" si="110">SUM(E25:E37)+E12+E10+E5</f>
        <v>549</v>
      </c>
      <c r="F38" s="92">
        <f t="shared" si="110"/>
        <v>571</v>
      </c>
      <c r="G38" s="92">
        <f t="shared" si="110"/>
        <v>678</v>
      </c>
      <c r="H38" s="112">
        <f>SUM(H25:H37)+H12+H10+H5</f>
        <v>610</v>
      </c>
      <c r="I38" s="135">
        <f t="shared" si="106"/>
        <v>0</v>
      </c>
      <c r="J38" s="136">
        <f>IF(AND(D38=0,E38=0,F38=0,G38=0),H38,IF(AND(D38=0,E38=0,F38=0),AVERAGE(G38:H38),IF(AND(E38=0,D38=0),AVERAGE(F38:H38),IF(D38=0,AVERAGE(E38:H38),AVERAGE(D38:H38)))))</f>
        <v>550.4</v>
      </c>
      <c r="K38" s="136">
        <f t="shared" si="108"/>
        <v>74.5</v>
      </c>
      <c r="L38" s="137">
        <f t="shared" si="109"/>
        <v>0.13912231559290383</v>
      </c>
      <c r="M38" s="91">
        <f>SUM(M25:M37)+M12+M10+M5</f>
        <v>97</v>
      </c>
      <c r="N38" s="92">
        <f t="shared" ref="N38:Q38" si="111">SUM(N25:N37)+N12+N10+N5</f>
        <v>92</v>
      </c>
      <c r="O38" s="92">
        <f t="shared" si="111"/>
        <v>208</v>
      </c>
      <c r="P38" s="92">
        <f t="shared" si="111"/>
        <v>311</v>
      </c>
      <c r="Q38" s="112">
        <f t="shared" si="111"/>
        <v>291</v>
      </c>
      <c r="R38" s="138">
        <f t="shared" si="96"/>
        <v>0</v>
      </c>
      <c r="S38" s="136">
        <f t="shared" si="97"/>
        <v>199.8</v>
      </c>
      <c r="T38" s="136">
        <f t="shared" si="98"/>
        <v>114</v>
      </c>
      <c r="U38" s="137">
        <f t="shared" si="89"/>
        <v>0.64406779661016944</v>
      </c>
      <c r="V38" s="91">
        <f>SUM(V25:V37)+V12+V10+V5</f>
        <v>214</v>
      </c>
      <c r="W38" s="92">
        <f t="shared" ref="W38:Z38" si="112">SUM(W25:W37)+W12+W10+W5</f>
        <v>221</v>
      </c>
      <c r="X38" s="92">
        <f t="shared" si="112"/>
        <v>225</v>
      </c>
      <c r="Y38" s="92">
        <f t="shared" si="112"/>
        <v>296</v>
      </c>
      <c r="Z38" s="112">
        <f t="shared" si="112"/>
        <v>191</v>
      </c>
      <c r="AA38" s="138">
        <f t="shared" si="99"/>
        <v>0</v>
      </c>
      <c r="AB38" s="136">
        <f t="shared" si="100"/>
        <v>229.4</v>
      </c>
      <c r="AC38" s="136">
        <f t="shared" si="101"/>
        <v>-48</v>
      </c>
      <c r="AD38" s="276">
        <f t="shared" si="81"/>
        <v>-0.20083682008368201</v>
      </c>
      <c r="AE38" s="190">
        <f>SUM(AE25:AE37)+AE12+AE10+AE5</f>
        <v>328</v>
      </c>
      <c r="AF38" s="191">
        <f t="shared" ref="AF38:AI38" si="113">SUM(AF25:AF37)+AF12+AF10+AF5</f>
        <v>355</v>
      </c>
      <c r="AG38" s="191">
        <f t="shared" si="113"/>
        <v>380</v>
      </c>
      <c r="AH38" s="191">
        <f t="shared" si="113"/>
        <v>468</v>
      </c>
      <c r="AI38" s="192">
        <f t="shared" si="113"/>
        <v>356</v>
      </c>
      <c r="AJ38" s="139">
        <f t="shared" si="102"/>
        <v>377.4</v>
      </c>
      <c r="AK38" s="136">
        <f t="shared" si="103"/>
        <v>-26.75</v>
      </c>
      <c r="AL38" s="276">
        <f t="shared" si="84"/>
        <v>-6.9888961463096019E-2</v>
      </c>
      <c r="AM38" s="140">
        <f t="shared" si="104"/>
        <v>0.60784313725490202</v>
      </c>
      <c r="AN38" s="141">
        <f t="shared" si="105"/>
        <v>0.5365168539325843</v>
      </c>
    </row>
    <row r="40" spans="1:40">
      <c r="A40" s="84" t="s">
        <v>576</v>
      </c>
      <c r="B40" s="84" t="s">
        <v>577</v>
      </c>
    </row>
    <row r="41" spans="1:40">
      <c r="A41" s="84" t="s">
        <v>108</v>
      </c>
      <c r="B41" s="107" t="s">
        <v>578</v>
      </c>
    </row>
    <row r="43" spans="1:40">
      <c r="A43" s="84" t="s">
        <v>579</v>
      </c>
      <c r="B43" s="84" t="s">
        <v>580</v>
      </c>
    </row>
    <row r="44" spans="1:40">
      <c r="A44" s="84" t="s">
        <v>111</v>
      </c>
      <c r="B44" s="107" t="s">
        <v>578</v>
      </c>
    </row>
    <row r="46" spans="1:40">
      <c r="A46" s="84" t="s">
        <v>112</v>
      </c>
      <c r="B46" s="84" t="s">
        <v>580</v>
      </c>
    </row>
    <row r="47" spans="1:40">
      <c r="A47" s="84" t="s">
        <v>111</v>
      </c>
      <c r="B47" s="107" t="s">
        <v>578</v>
      </c>
    </row>
    <row r="49" spans="1:2">
      <c r="A49" s="84" t="s">
        <v>113</v>
      </c>
      <c r="B49" s="107" t="s">
        <v>578</v>
      </c>
    </row>
    <row r="51" spans="1:2">
      <c r="A51" s="84" t="s">
        <v>114</v>
      </c>
      <c r="B51" s="84" t="s">
        <v>581</v>
      </c>
    </row>
    <row r="52" spans="1:2">
      <c r="A52" s="84" t="s">
        <v>116</v>
      </c>
      <c r="B52" s="84" t="s">
        <v>581</v>
      </c>
    </row>
    <row r="54" spans="1:2">
      <c r="A54" s="84" t="s">
        <v>120</v>
      </c>
    </row>
    <row r="55" spans="1:2">
      <c r="A55" s="84" t="s">
        <v>121</v>
      </c>
    </row>
  </sheetData>
  <mergeCells count="24">
    <mergeCell ref="AJ1:AL1"/>
    <mergeCell ref="D1:H1"/>
    <mergeCell ref="I1:L1"/>
    <mergeCell ref="M1:Q1"/>
    <mergeCell ref="R1:U1"/>
    <mergeCell ref="V1:Z1"/>
    <mergeCell ref="AA1:AD1"/>
    <mergeCell ref="AE1:AI1"/>
    <mergeCell ref="AJ6:AL6"/>
    <mergeCell ref="D19:H19"/>
    <mergeCell ref="I19:L19"/>
    <mergeCell ref="M19:Q19"/>
    <mergeCell ref="R19:U19"/>
    <mergeCell ref="V19:Z19"/>
    <mergeCell ref="AA19:AD19"/>
    <mergeCell ref="AE19:AI19"/>
    <mergeCell ref="AJ19:AL19"/>
    <mergeCell ref="D6:H6"/>
    <mergeCell ref="I6:L6"/>
    <mergeCell ref="M6:Q6"/>
    <mergeCell ref="R6:U6"/>
    <mergeCell ref="V6:Z6"/>
    <mergeCell ref="AA6:AD6"/>
    <mergeCell ref="AE6:A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1618-7656-E948-996B-72E58F5C6B8C}">
  <dimension ref="A1:AN38"/>
  <sheetViews>
    <sheetView workbookViewId="0">
      <selection activeCell="C2" sqref="C2"/>
    </sheetView>
  </sheetViews>
  <sheetFormatPr defaultColWidth="9.796875" defaultRowHeight="14.4"/>
  <cols>
    <col min="1" max="1" width="25.796875" style="84" customWidth="1"/>
    <col min="2" max="2" width="9.796875" style="84"/>
    <col min="3" max="30" width="6.796875" style="84" customWidth="1"/>
    <col min="31" max="35" width="6.796875" style="106" customWidth="1"/>
    <col min="36" max="40" width="6.796875" style="84" customWidth="1"/>
    <col min="41" max="16384" width="9.796875" style="84"/>
  </cols>
  <sheetData>
    <row r="1" spans="1:40" s="5" customFormat="1">
      <c r="A1" s="1" t="s">
        <v>122</v>
      </c>
      <c r="B1" s="2"/>
      <c r="C1" s="2"/>
      <c r="D1" s="318" t="s">
        <v>0</v>
      </c>
      <c r="E1" s="316"/>
      <c r="F1" s="316"/>
      <c r="G1" s="316"/>
      <c r="H1" s="316"/>
      <c r="I1" s="315" t="s">
        <v>0</v>
      </c>
      <c r="J1" s="316"/>
      <c r="K1" s="316"/>
      <c r="L1" s="317"/>
      <c r="M1" s="321" t="s">
        <v>1</v>
      </c>
      <c r="N1" s="319"/>
      <c r="O1" s="319"/>
      <c r="P1" s="319"/>
      <c r="Q1" s="319"/>
      <c r="R1" s="315" t="s">
        <v>1</v>
      </c>
      <c r="S1" s="319"/>
      <c r="T1" s="319"/>
      <c r="U1" s="320"/>
      <c r="V1" s="318" t="s">
        <v>2</v>
      </c>
      <c r="W1" s="316"/>
      <c r="X1" s="316"/>
      <c r="Y1" s="316"/>
      <c r="Z1" s="316"/>
      <c r="AA1" s="322" t="s">
        <v>2</v>
      </c>
      <c r="AB1" s="323"/>
      <c r="AC1" s="323"/>
      <c r="AD1" s="324"/>
      <c r="AE1" s="326" t="s">
        <v>3</v>
      </c>
      <c r="AF1" s="327"/>
      <c r="AG1" s="327"/>
      <c r="AH1" s="327"/>
      <c r="AI1" s="327"/>
      <c r="AJ1" s="315" t="s">
        <v>3</v>
      </c>
      <c r="AK1" s="319"/>
      <c r="AL1" s="320"/>
      <c r="AM1" s="3" t="s">
        <v>4</v>
      </c>
      <c r="AN1" s="4">
        <v>2022</v>
      </c>
    </row>
    <row r="2" spans="1:40" s="5" customFormat="1">
      <c r="A2" s="6" t="s">
        <v>582</v>
      </c>
      <c r="B2" s="7" t="s">
        <v>7</v>
      </c>
      <c r="C2" s="7"/>
      <c r="D2" s="8" t="s">
        <v>8</v>
      </c>
      <c r="E2" s="9" t="s">
        <v>9</v>
      </c>
      <c r="F2" s="9" t="s">
        <v>10</v>
      </c>
      <c r="G2" s="9" t="s">
        <v>11</v>
      </c>
      <c r="H2" s="9" t="s">
        <v>626</v>
      </c>
      <c r="I2" s="10" t="s">
        <v>123</v>
      </c>
      <c r="J2" s="13" t="s">
        <v>4</v>
      </c>
      <c r="K2" s="13" t="s">
        <v>13</v>
      </c>
      <c r="L2" s="12" t="s">
        <v>14</v>
      </c>
      <c r="M2" s="8" t="s">
        <v>8</v>
      </c>
      <c r="N2" s="9" t="s">
        <v>9</v>
      </c>
      <c r="O2" s="9" t="s">
        <v>10</v>
      </c>
      <c r="P2" s="9" t="s">
        <v>11</v>
      </c>
      <c r="Q2" s="9" t="s">
        <v>626</v>
      </c>
      <c r="R2" s="10" t="s">
        <v>15</v>
      </c>
      <c r="S2" s="13" t="s">
        <v>4</v>
      </c>
      <c r="T2" s="13" t="s">
        <v>13</v>
      </c>
      <c r="U2" s="14" t="s">
        <v>14</v>
      </c>
      <c r="V2" s="8" t="s">
        <v>8</v>
      </c>
      <c r="W2" s="9" t="s">
        <v>9</v>
      </c>
      <c r="X2" s="9" t="s">
        <v>10</v>
      </c>
      <c r="Y2" s="9" t="s">
        <v>11</v>
      </c>
      <c r="Z2" s="9" t="s">
        <v>626</v>
      </c>
      <c r="AA2" s="10" t="s">
        <v>16</v>
      </c>
      <c r="AB2" s="13" t="s">
        <v>4</v>
      </c>
      <c r="AC2" s="13" t="s">
        <v>13</v>
      </c>
      <c r="AD2" s="12" t="s">
        <v>14</v>
      </c>
      <c r="AE2" s="8" t="s">
        <v>8</v>
      </c>
      <c r="AF2" s="9" t="s">
        <v>9</v>
      </c>
      <c r="AG2" s="9" t="s">
        <v>10</v>
      </c>
      <c r="AH2" s="9" t="s">
        <v>11</v>
      </c>
      <c r="AI2" s="9" t="s">
        <v>626</v>
      </c>
      <c r="AJ2" s="15" t="s">
        <v>4</v>
      </c>
      <c r="AK2" s="13" t="s">
        <v>13</v>
      </c>
      <c r="AL2" s="12" t="s">
        <v>14</v>
      </c>
      <c r="AM2" s="16" t="s">
        <v>17</v>
      </c>
      <c r="AN2" s="17" t="s">
        <v>17</v>
      </c>
    </row>
    <row r="3" spans="1:40" s="5" customFormat="1">
      <c r="A3" s="60" t="s">
        <v>647</v>
      </c>
      <c r="B3" s="88" t="s">
        <v>309</v>
      </c>
      <c r="C3" s="261" t="s">
        <v>32</v>
      </c>
      <c r="D3" s="153">
        <f>INDEX(PR!$A$1:$F$422,MATCH($B3,PR!$A:$A,0),2)</f>
        <v>0</v>
      </c>
      <c r="E3" s="154">
        <f>INDEX(PR!$A$1:$F$422,MATCH($B3,PR!$A:$A,0),3)</f>
        <v>16</v>
      </c>
      <c r="F3" s="154">
        <f>INDEX(PR!$A$1:$F$422,MATCH($B3,PR!$A:$A,0),4)</f>
        <v>33</v>
      </c>
      <c r="G3" s="154">
        <f>INDEX(PR!$A$1:$F$422,MATCH($B3,PR!$A:$A,0),5)</f>
        <v>24</v>
      </c>
      <c r="H3" s="154">
        <f>INDEX(PR!$A$1:$F$422,MATCH($B3,PR!$A:$A,0),6)</f>
        <v>30</v>
      </c>
      <c r="I3" s="62">
        <f>COUNTIF(D3:H3,"&lt;20")</f>
        <v>2</v>
      </c>
      <c r="J3" s="155">
        <f t="shared" ref="J3:J21" si="0">IF(AND(D3=0,E3=0,F3=0,G3=0),H3,IF(AND(D3=0,E3=0,F3=0),AVERAGE(G3:H3),IF(AND(E3=0,D3=0),AVERAGE(F3:H3),IF(D3=0,AVERAGE(E3:H3),AVERAGE(D3:H3)))))</f>
        <v>25.75</v>
      </c>
      <c r="K3" s="155">
        <f>IF(AND(D3=0,E3=0,F3=0,G3=0),"",IF(AND(D3=0,E3=0,F3=0),H3-G3,IF(AND(D3=0,E3=0),(H3-AVERAGE(F3:G3)),IF(D3=0,(H3-AVERAGE(E3:G3)),(H3-AVERAGE(D3:G3))))))</f>
        <v>5.6666666666666679</v>
      </c>
      <c r="L3" s="63">
        <f>IF(AND(D3=0,E3=0,F3=0,G3=0),"",IF(AND(D3=0,E3=0,F3=0),K3/G3,IF(AND(D3=0,E3=0),(K3/AVERAGE(F3:G3)),IF(D3=0,(K3/AVERAGE(E3:G3)),(K3/AVERAGE(D3:G3))))))</f>
        <v>0.23287671232876719</v>
      </c>
      <c r="M3" s="154">
        <f>INDEX(GR!$A$1:$F$499,MATCH($B3,GR!$A:$A,0),2)</f>
        <v>0</v>
      </c>
      <c r="N3" s="154">
        <f>INDEX(GR!$A$1:$F$499,MATCH($B3,GR!$A:$A,0),3)</f>
        <v>0</v>
      </c>
      <c r="O3" s="154">
        <f>INDEX(GR!$A$1:$F$499,MATCH($B3,GR!$A:$A,0),4)</f>
        <v>0</v>
      </c>
      <c r="P3" s="154">
        <f>INDEX(GR!$A$1:$F$499,MATCH($B3,GR!$A:$A,0),5)</f>
        <v>1</v>
      </c>
      <c r="Q3" s="154">
        <f>INDEX(GR!$A$1:$F$499,MATCH($B3,GR!$A:$A,0),6)</f>
        <v>1</v>
      </c>
      <c r="R3" s="64">
        <f t="shared" ref="R3:R21" si="1">COUNTIF(M3:Q3,"&lt;10")</f>
        <v>5</v>
      </c>
      <c r="S3" s="65">
        <f t="shared" ref="S3:S21" si="2">IF(AND(M3=0,N3=0,O3=0,P3=0),Q3,IF(AND(M3=0,N3=0,O3=0),AVERAGE(P3:Q3),IF(AND(N3=0,M3=0),AVERAGE(O3:Q3),IF(M3=0,AVERAGE(N3:Q3),AVERAGE(M3:Q3)))))</f>
        <v>1</v>
      </c>
      <c r="T3" s="65">
        <f t="shared" ref="T3:T21" si="3">IF(AND(M3=0,N3=0,O3=0,P3=0),"",IF(AND(M3=0,N3=0,O3=0),Q3-P3,IF(AND(M3=0,N3=0),(Q3-AVERAGE(O3:P3)),IF(M3=0,(Q3-AVERAGE(N3:P3)),(Q3-AVERAGE(M3:P3))))))</f>
        <v>0</v>
      </c>
      <c r="U3" s="63">
        <f>IF(AND(M3=0,N3=0,O3=0,P3=0),"",IF(AND(M3=0,N3=0,O3=0),T3/P3,IF(AND(M3=0,N3=0),(T3/AVERAGE(O3:P3)),IF(M3=0,(T3/AVERAGE(N3:P3)),(T3/AVERAGE(M3:P3))))))</f>
        <v>0</v>
      </c>
      <c r="V3" s="66">
        <f>INDEX(AE!$A$1:$K$498,MATCH($B3,AE!$A:$A,0),7)</f>
        <v>0</v>
      </c>
      <c r="W3" s="67">
        <f>INDEX(AE!$A$1:$K$498,MATCH($B3,AE!$A:$A,0),8)</f>
        <v>13</v>
      </c>
      <c r="X3" s="67">
        <f>INDEX(AE!$A$1:$K$498,MATCH($B3,AE!$A:$A,0),9)</f>
        <v>21</v>
      </c>
      <c r="Y3" s="67">
        <f>INDEX(AE!$A$1:$K$498,MATCH($B3,AE!$A:$A,0),10)</f>
        <v>14</v>
      </c>
      <c r="Z3" s="68">
        <f>INDEX(AE!$A$1:$K$498,MATCH($B3,AE!$A:$A,0),11)</f>
        <v>24</v>
      </c>
      <c r="AA3" s="64">
        <f t="shared" ref="AA3:AA21" si="4">COUNTIF(V3:Z3,"&lt;10")</f>
        <v>1</v>
      </c>
      <c r="AB3" s="65">
        <f>IF(AND(V3=0,W3=0,X3=0,Y3=0),Z3,IF(AND(V3=0,W3=0,X3=0),AVERAGE(Y3:Z3),IF(AND(W3=0,V3=0),AVERAGE(X3:Z3),IF(V3=0,AVERAGE(W3:Z3),AVERAGE(V3:Z3)))))</f>
        <v>18</v>
      </c>
      <c r="AC3" s="65">
        <f>IF(AND(V3=0,W3=0,X3=0,Y3=0),"",IF(AND(V3=0,W3=0,X3=0),Z3-Y3,IF(AND(V3=0,W3=0),(Z3-AVERAGE(X3:Y3)),IF(V3=0,(Z3-AVERAGE(W3:Y3)),(Z3-AVERAGE(V3:Y3))))))</f>
        <v>8</v>
      </c>
      <c r="AD3" s="63">
        <f>IF(AND(V3=0,W3=0,X3=0,Y3=0),"",IF(AND(V3=0,W3=0,X3=0),AC3/Y3,IF(AND(V3=0,W3=0),(AC3/AVERAGE(X3:Y3)),IF(V3=0,(AC3/AVERAGE(W3:Y3)),(AC3/AVERAGE(V3:Y3))))))</f>
        <v>0.5</v>
      </c>
      <c r="AE3" s="110">
        <f>INDEX(AE!$A$1:$K$500,MATCH($B3,AE!$A:$A,0),2)</f>
        <v>0</v>
      </c>
      <c r="AF3" s="111">
        <f>INDEX(AE!$A$1:$K$500,MATCH($B3,AE!$A:$A,0),3)</f>
        <v>14</v>
      </c>
      <c r="AG3" s="111">
        <f>INDEX(AE!$A$1:$K$500,MATCH($B3,AE!$A:$A,0),4)</f>
        <v>29</v>
      </c>
      <c r="AH3" s="111">
        <f>INDEX(AE!$A$1:$K$500,MATCH($B3,AE!$A:$A,0),5)</f>
        <v>33</v>
      </c>
      <c r="AI3" s="188">
        <f>INDEX(AE!$A$1:$K$500,MATCH($B3,AE!$A:$A,0),6)</f>
        <v>48</v>
      </c>
      <c r="AJ3" s="69">
        <f>IF(AND(AE3=0,AF3=0,AG3=0,AH3=0),AI3,IF(AND(AE3=0,AF3=0,AG3=0),AVERAGE(AH3:AI3),IF(AND(AF3=0,AE3=0),AVERAGE(AG3:AI3),IF(AE3=0,AVERAGE(AF3:AI3),AVERAGE(AE3:AI3)))))</f>
        <v>31</v>
      </c>
      <c r="AK3" s="65">
        <f>IF(AND(AE3=0,AF3=0,AG3=0,AH3=0),"",IF(AND(AE3=0,AF3=0,AG3=0),AI3-AH3,IF(AND(AE3=0,AF3=0),(AI3-AVERAGE(AG3:AH3)),IF(AE3=0,(AI3-AVERAGE(AF3:AH3)),(AI3-AVERAGE(AE3:AH3))))))</f>
        <v>22.666666666666668</v>
      </c>
      <c r="AL3" s="63">
        <f>IF(AND(AE3=0,AF3=0,AG3=0,AH3=0),"",IF(AND(AE3=0,AF3=0,AG3=0),AK3/AH3,IF(AND(AE3=0,AF3=0),(AK3/AVERAGE(AG3:AH3)),IF(AE3=0,(AK3/AVERAGE(AF3:AH3)),(AK3/AVERAGE(AE3:AH3))))))</f>
        <v>0.89473684210526327</v>
      </c>
      <c r="AM3" s="70">
        <f t="shared" ref="AM3:AM21" si="5">IF(AJ3=0,"",AB3/AJ3)</f>
        <v>0.58064516129032262</v>
      </c>
      <c r="AN3" s="71">
        <f t="shared" ref="AN3:AN21" si="6">IF(AI3=0,"",Z3/AI3)</f>
        <v>0.5</v>
      </c>
    </row>
    <row r="4" spans="1:40" s="5" customFormat="1">
      <c r="A4" s="87" t="s">
        <v>648</v>
      </c>
      <c r="B4" s="87" t="s">
        <v>310</v>
      </c>
      <c r="C4" s="262" t="s">
        <v>21</v>
      </c>
      <c r="D4" s="174">
        <f>INDEX(PR!$A$1:$F$422,MATCH($B4,PR!$A:$A,0),2)</f>
        <v>9</v>
      </c>
      <c r="E4" s="175">
        <f>INDEX(PR!$A$1:$F$422,MATCH($B4,PR!$A:$A,0),3)</f>
        <v>7</v>
      </c>
      <c r="F4" s="175">
        <f>INDEX(PR!$A$1:$F$422,MATCH($B4,PR!$A:$A,0),4)</f>
        <v>0</v>
      </c>
      <c r="G4" s="175">
        <f>INDEX(PR!$A$1:$F$422,MATCH($B4,PR!$A:$A,0),5)</f>
        <v>0</v>
      </c>
      <c r="H4" s="175">
        <f>INDEX(PR!$A$1:$F$422,MATCH($B4,PR!$A:$A,0),6)</f>
        <v>0</v>
      </c>
      <c r="I4" s="35">
        <f>COUNTIF(D4:H4,"&lt;20")</f>
        <v>5</v>
      </c>
      <c r="J4" s="176">
        <f t="shared" si="0"/>
        <v>3.2</v>
      </c>
      <c r="K4" s="176">
        <f t="shared" ref="K4:K21" si="7">IF(AND(D4=0,E4=0,F4=0,G4=0),"",IF(AND(D4=0,E4=0,F4=0),H4-G4,IF(AND(D4=0,E4=0),(H4-AVERAGE(F4:G4)),IF(D4=0,(H4-AVERAGE(E4:G4)),(H4-AVERAGE(D4:G4))))))</f>
        <v>-4</v>
      </c>
      <c r="L4" s="36">
        <f t="shared" ref="L4:L21" si="8">IF(AND(D4=0,E4=0,F4=0,G4=0),"",IF(AND(D4=0,E4=0,F4=0),K4/G4,IF(AND(D4=0,E4=0),(K4/AVERAGE(F4:G4)),IF(D4=0,(K4/AVERAGE(E4:G4)),(K4/AVERAGE(D4:G4))))))</f>
        <v>-1</v>
      </c>
      <c r="M4" s="175">
        <f>INDEX(GR!$A$1:$F$499,MATCH($B4,GR!$A:$A,0),2)</f>
        <v>0</v>
      </c>
      <c r="N4" s="175">
        <f>INDEX(GR!$A$1:$F$499,MATCH($B4,GR!$A:$A,0),3)</f>
        <v>0</v>
      </c>
      <c r="O4" s="175">
        <f>INDEX(GR!$A$1:$F$499,MATCH($B4,GR!$A:$A,0),4)</f>
        <v>0</v>
      </c>
      <c r="P4" s="175">
        <f>INDEX(GR!$A$1:$F$499,MATCH($B4,GR!$A:$A,0),5)</f>
        <v>0</v>
      </c>
      <c r="Q4" s="175">
        <f>INDEX(GR!$A$1:$F$499,MATCH($B4,GR!$A:$A,0),6)</f>
        <v>0</v>
      </c>
      <c r="R4" s="37">
        <f t="shared" si="1"/>
        <v>5</v>
      </c>
      <c r="S4" s="38">
        <f t="shared" si="2"/>
        <v>0</v>
      </c>
      <c r="T4" s="38" t="str">
        <f t="shared" si="3"/>
        <v/>
      </c>
      <c r="U4" s="36" t="str">
        <f t="shared" ref="U4:U21" si="9">IF(AND(M4=0,N4=0,O4=0,P4=0),"",IF(AND(M4=0,N4=0,O4=0),T4/P4,IF(AND(M4=0,N4=0),(T4/AVERAGE(O4:P4)),IF(M4=0,(T4/AVERAGE(N4:P4)),(T4/AVERAGE(M4:P4))))))</f>
        <v/>
      </c>
      <c r="V4" s="39">
        <f>INDEX(AE!$A$1:$K$498,MATCH($B4,AE!$A:$A,0),7)</f>
        <v>9</v>
      </c>
      <c r="W4" s="40">
        <f>INDEX(AE!$A$1:$K$498,MATCH($B4,AE!$A:$A,0),8)</f>
        <v>6</v>
      </c>
      <c r="X4" s="40">
        <f>INDEX(AE!$A$1:$K$498,MATCH($B4,AE!$A:$A,0),9)</f>
        <v>0</v>
      </c>
      <c r="Y4" s="40">
        <f>INDEX(AE!$A$1:$K$498,MATCH($B4,AE!$A:$A,0),10)</f>
        <v>0</v>
      </c>
      <c r="Z4" s="177">
        <f>INDEX(AE!$A$1:$K$498,MATCH($B4,AE!$A:$A,0),11)</f>
        <v>0</v>
      </c>
      <c r="AA4" s="37">
        <f t="shared" si="4"/>
        <v>5</v>
      </c>
      <c r="AB4" s="38">
        <f t="shared" ref="AB4:AB21" si="10">IF(AND(V4=0,W4=0,X4=0,Y4=0),Z4,IF(AND(V4=0,W4=0,X4=0),AVERAGE(Y4:Z4),IF(AND(W4=0,V4=0),AVERAGE(X4:Z4),IF(V4=0,AVERAGE(W4:Z4),AVERAGE(V4:Z4)))))</f>
        <v>3</v>
      </c>
      <c r="AC4" s="38">
        <f t="shared" ref="AC4:AC21" si="11">IF(AND(V4=0,W4=0,X4=0,Y4=0),"",IF(AND(V4=0,W4=0,X4=0),Z4-Y4,IF(AND(V4=0,W4=0),(Z4-AVERAGE(X4:Y4)),IF(V4=0,(Z4-AVERAGE(W4:Y4)),(Z4-AVERAGE(V4:Y4))))))</f>
        <v>-3.75</v>
      </c>
      <c r="AD4" s="36">
        <f t="shared" ref="AD4:AD21" si="12">IF(AND(V4=0,W4=0,X4=0,Y4=0),"",IF(AND(V4=0,W4=0,X4=0),AC4/Y4,IF(AND(V4=0,W4=0),(AC4/AVERAGE(X4:Y4)),IF(V4=0,(AC4/AVERAGE(W4:Y4)),(AC4/AVERAGE(V4:Y4))))))</f>
        <v>-1</v>
      </c>
      <c r="AE4" s="113">
        <f>INDEX(AE!$A$1:$K$500,MATCH($B4,AE!$A:$A,0),2)</f>
        <v>14</v>
      </c>
      <c r="AF4" s="114">
        <f>INDEX(AE!$A$1:$K$500,MATCH($B4,AE!$A:$A,0),3)</f>
        <v>13</v>
      </c>
      <c r="AG4" s="114">
        <f>INDEX(AE!$A$1:$K$500,MATCH($B4,AE!$A:$A,0),4)</f>
        <v>0</v>
      </c>
      <c r="AH4" s="114">
        <f>INDEX(AE!$A$1:$K$500,MATCH($B4,AE!$A:$A,0),5)</f>
        <v>0</v>
      </c>
      <c r="AI4" s="193">
        <f>INDEX(AE!$A$1:$K$500,MATCH($B4,AE!$A:$A,0),6)</f>
        <v>0</v>
      </c>
      <c r="AJ4" s="41">
        <f t="shared" ref="AJ4:AJ21" si="13">IF(AND(AE4=0,AF4=0,AG4=0,AH4=0),AI4,IF(AND(AE4=0,AF4=0,AG4=0),AVERAGE(AH4:AI4),IF(AND(AF4=0,AE4=0),AVERAGE(AG4:AI4),IF(AE4=0,AVERAGE(AF4:AI4),AVERAGE(AE4:AI4)))))</f>
        <v>5.4</v>
      </c>
      <c r="AK4" s="38">
        <f t="shared" ref="AK4:AK21" si="14">IF(AND(AE4=0,AF4=0,AG4=0,AH4=0),"",IF(AND(AE4=0,AF4=0,AG4=0),AI4-AH4,IF(AND(AE4=0,AF4=0),(AI4-AVERAGE(AG4:AH4)),IF(AE4=0,(AI4-AVERAGE(AF4:AH4)),(AI4-AVERAGE(AE4:AH4))))))</f>
        <v>-6.75</v>
      </c>
      <c r="AL4" s="36">
        <f t="shared" ref="AL4:AL21" si="15">IF(AND(AE4=0,AF4=0,AG4=0,AH4=0),"",IF(AND(AE4=0,AF4=0,AG4=0),AK4/AH4,IF(AND(AE4=0,AF4=0),(AK4/AVERAGE(AG4:AH4)),IF(AE4=0,(AK4/AVERAGE(AF4:AH4)),(AK4/AVERAGE(AE4:AH4))))))</f>
        <v>-1</v>
      </c>
      <c r="AM4" s="42">
        <f t="shared" si="5"/>
        <v>0.55555555555555547</v>
      </c>
      <c r="AN4" s="43" t="str">
        <f t="shared" si="6"/>
        <v/>
      </c>
    </row>
    <row r="5" spans="1:40" s="5" customFormat="1">
      <c r="A5" s="259" t="s">
        <v>654</v>
      </c>
      <c r="B5" s="259" t="s">
        <v>636</v>
      </c>
      <c r="C5" s="263" t="s">
        <v>32</v>
      </c>
      <c r="D5" s="153">
        <f>INDEX(PR!$A$1:$F$422,MATCH($B5,PR!$A:$A,0),2)</f>
        <v>0</v>
      </c>
      <c r="E5" s="154">
        <f>INDEX(PR!$A$1:$F$422,MATCH($B5,PR!$A:$A,0),3)</f>
        <v>0</v>
      </c>
      <c r="F5" s="154">
        <f>INDEX(PR!$A$1:$F$422,MATCH($B5,PR!$A:$A,0),4)</f>
        <v>0</v>
      </c>
      <c r="G5" s="154">
        <f>INDEX(PR!$A$1:$F$422,MATCH($B5,PR!$A:$A,0),5)</f>
        <v>0</v>
      </c>
      <c r="H5" s="154">
        <f>INDEX(PR!$A$1:$F$422,MATCH($B5,PR!$A:$A,0),6)</f>
        <v>0</v>
      </c>
      <c r="I5" s="62">
        <f>COUNTIF(D5:H5,"&lt;20")</f>
        <v>5</v>
      </c>
      <c r="J5" s="155">
        <f t="shared" ref="J5:J6" si="16">IF(AND(D5=0,E5=0,F5=0,G5=0),H5,IF(AND(D5=0,E5=0,F5=0),AVERAGE(G5:H5),IF(AND(E5=0,D5=0),AVERAGE(F5:H5),IF(D5=0,AVERAGE(E5:H5),AVERAGE(D5:H5)))))</f>
        <v>0</v>
      </c>
      <c r="K5" s="155" t="str">
        <f>IF(AND(D5=0,E5=0,F5=0,G5=0),"",IF(AND(D5=0,E5=0,F5=0),H5-G5,IF(AND(D5=0,E5=0),(H5-AVERAGE(F5:G5)),IF(D5=0,(H5-AVERAGE(E5:G5)),(H5-AVERAGE(D5:G5))))))</f>
        <v/>
      </c>
      <c r="L5" s="63" t="str">
        <f>IF(AND(D5=0,E5=0,F5=0,G5=0),"",IF(AND(D5=0,E5=0,F5=0),K5/G5,IF(AND(D5=0,E5=0),(K5/AVERAGE(F5:G5)),IF(D5=0,(K5/AVERAGE(E5:G5)),(K5/AVERAGE(D5:G5))))))</f>
        <v/>
      </c>
      <c r="M5" s="154">
        <f>INDEX(GR!$A$1:$F$499,MATCH($B5,GR!$A:$A,0),2)</f>
        <v>0</v>
      </c>
      <c r="N5" s="154">
        <f>INDEX(GR!$A$1:$F$499,MATCH($B5,GR!$A:$A,0),3)</f>
        <v>0</v>
      </c>
      <c r="O5" s="154">
        <f>INDEX(GR!$A$1:$F$499,MATCH($B5,GR!$A:$A,0),4)</f>
        <v>0</v>
      </c>
      <c r="P5" s="154">
        <f>INDEX(GR!$A$1:$F$499,MATCH($B5,GR!$A:$A,0),5)</f>
        <v>0</v>
      </c>
      <c r="Q5" s="154">
        <f>INDEX(GR!$A$1:$F$499,MATCH($B5,GR!$A:$A,0),6)</f>
        <v>55</v>
      </c>
      <c r="R5" s="64">
        <f t="shared" ref="R5:R6" si="17">COUNTIF(M5:Q5,"&lt;10")</f>
        <v>4</v>
      </c>
      <c r="S5" s="65">
        <f t="shared" ref="S5:S6" si="18">IF(AND(M5=0,N5=0,O5=0,P5=0),Q5,IF(AND(M5=0,N5=0,O5=0),AVERAGE(P5:Q5),IF(AND(N5=0,M5=0),AVERAGE(O5:Q5),IF(M5=0,AVERAGE(N5:Q5),AVERAGE(M5:Q5)))))</f>
        <v>55</v>
      </c>
      <c r="T5" s="65" t="str">
        <f t="shared" ref="T5:T6" si="19">IF(AND(M5=0,N5=0,O5=0,P5=0),"",IF(AND(M5=0,N5=0,O5=0),Q5-P5,IF(AND(M5=0,N5=0),(Q5-AVERAGE(O5:P5)),IF(M5=0,(Q5-AVERAGE(N5:P5)),(Q5-AVERAGE(M5:P5))))))</f>
        <v/>
      </c>
      <c r="U5" s="63" t="str">
        <f>IF(AND(M5=0,N5=0,O5=0,P5=0),"",IF(AND(M5=0,N5=0,O5=0),T5/P5,IF(AND(M5=0,N5=0),(T5/AVERAGE(O5:P5)),IF(M5=0,(T5/AVERAGE(N5:P5)),(T5/AVERAGE(M5:P5))))))</f>
        <v/>
      </c>
      <c r="V5" s="66">
        <f>INDEX(AE!$A$1:$K$498,MATCH($B5,AE!$A:$A,0),7)</f>
        <v>0</v>
      </c>
      <c r="W5" s="67">
        <f>INDEX(AE!$A$1:$K$498,MATCH($B5,AE!$A:$A,0),8)</f>
        <v>0</v>
      </c>
      <c r="X5" s="67">
        <f>INDEX(AE!$A$1:$K$498,MATCH($B5,AE!$A:$A,0),9)</f>
        <v>0</v>
      </c>
      <c r="Y5" s="67">
        <f>INDEX(AE!$A$1:$K$498,MATCH($B5,AE!$A:$A,0),10)</f>
        <v>0</v>
      </c>
      <c r="Z5" s="68">
        <f>INDEX(AE!$A$1:$K$498,MATCH($B5,AE!$A:$A,0),11)</f>
        <v>0</v>
      </c>
      <c r="AA5" s="64">
        <f t="shared" ref="AA5:AA6" si="20">COUNTIF(V5:Z5,"&lt;10")</f>
        <v>5</v>
      </c>
      <c r="AB5" s="65">
        <f>IF(AND(V5=0,W5=0,X5=0,Y5=0),Z5,IF(AND(V5=0,W5=0,X5=0),AVERAGE(Y5:Z5),IF(AND(W5=0,V5=0),AVERAGE(X5:Z5),IF(V5=0,AVERAGE(W5:Z5),AVERAGE(V5:Z5)))))</f>
        <v>0</v>
      </c>
      <c r="AC5" s="65" t="str">
        <f>IF(AND(V5=0,W5=0,X5=0,Y5=0),"",IF(AND(V5=0,W5=0,X5=0),Z5-Y5,IF(AND(V5=0,W5=0),(Z5-AVERAGE(X5:Y5)),IF(V5=0,(Z5-AVERAGE(W5:Y5)),(Z5-AVERAGE(V5:Y5))))))</f>
        <v/>
      </c>
      <c r="AD5" s="63" t="str">
        <f>IF(AND(V5=0,W5=0,X5=0,Y5=0),"",IF(AND(V5=0,W5=0,X5=0),AC5/Y5,IF(AND(V5=0,W5=0),(AC5/AVERAGE(X5:Y5)),IF(V5=0,(AC5/AVERAGE(W5:Y5)),(AC5/AVERAGE(V5:Y5))))))</f>
        <v/>
      </c>
      <c r="AE5" s="110">
        <f>INDEX(AE!$A$1:$K$500,MATCH($B5,AE!$A:$A,0),2)</f>
        <v>0</v>
      </c>
      <c r="AF5" s="111">
        <f>INDEX(AE!$A$1:$K$500,MATCH($B5,AE!$A:$A,0),3)</f>
        <v>0</v>
      </c>
      <c r="AG5" s="111">
        <f>INDEX(AE!$A$1:$K$500,MATCH($B5,AE!$A:$A,0),4)</f>
        <v>0</v>
      </c>
      <c r="AH5" s="111">
        <f>INDEX(AE!$A$1:$K$500,MATCH($B5,AE!$A:$A,0),5)</f>
        <v>0</v>
      </c>
      <c r="AI5" s="188">
        <f>INDEX(AE!$A$1:$K$500,MATCH($B5,AE!$A:$A,0),6)</f>
        <v>0</v>
      </c>
      <c r="AJ5" s="69">
        <f>IF(AND(AE5=0,AF5=0,AG5=0,AH5=0),AI5,IF(AND(AE5=0,AF5=0,AG5=0),AVERAGE(AH5:AI5),IF(AND(AF5=0,AE5=0),AVERAGE(AG5:AI5),IF(AE5=0,AVERAGE(AF5:AI5),AVERAGE(AE5:AI5)))))</f>
        <v>0</v>
      </c>
      <c r="AK5" s="65" t="str">
        <f>IF(AND(AE5=0,AF5=0,AG5=0,AH5=0),"",IF(AND(AE5=0,AF5=0,AG5=0),AI5-AH5,IF(AND(AE5=0,AF5=0),(AI5-AVERAGE(AG5:AH5)),IF(AE5=0,(AI5-AVERAGE(AF5:AH5)),(AI5-AVERAGE(AE5:AH5))))))</f>
        <v/>
      </c>
      <c r="AL5" s="63" t="str">
        <f>IF(AND(AE5=0,AF5=0,AG5=0,AH5=0),"",IF(AND(AE5=0,AF5=0,AG5=0),AK5/AH5,IF(AND(AE5=0,AF5=0),(AK5/AVERAGE(AG5:AH5)),IF(AE5=0,(AK5/AVERAGE(AF5:AH5)),(AK5/AVERAGE(AE5:AH5))))))</f>
        <v/>
      </c>
      <c r="AM5" s="70" t="str">
        <f t="shared" ref="AM5" si="21">IF(AJ5=0,"",AB5/AJ5)</f>
        <v/>
      </c>
      <c r="AN5" s="71" t="str">
        <f t="shared" ref="AN5" si="22">IF(AI5=0,"",Z5/AI5)</f>
        <v/>
      </c>
    </row>
    <row r="6" spans="1:40" s="5" customFormat="1">
      <c r="A6" s="259" t="s">
        <v>657</v>
      </c>
      <c r="B6" s="259" t="s">
        <v>637</v>
      </c>
      <c r="C6" s="263" t="s">
        <v>32</v>
      </c>
      <c r="D6" s="153">
        <f>INDEX(PR!$A$1:$F$422,MATCH($B6,PR!$A:$A,0),2)</f>
        <v>0</v>
      </c>
      <c r="E6" s="154">
        <f>INDEX(PR!$A$1:$F$422,MATCH($B6,PR!$A:$A,0),3)</f>
        <v>0</v>
      </c>
      <c r="F6" s="154">
        <f>INDEX(PR!$A$1:$F$422,MATCH($B6,PR!$A:$A,0),4)</f>
        <v>0</v>
      </c>
      <c r="G6" s="154">
        <f>INDEX(PR!$A$1:$F$422,MATCH($B6,PR!$A:$A,0),5)</f>
        <v>0</v>
      </c>
      <c r="H6" s="154">
        <f>INDEX(PR!$A$1:$F$422,MATCH($B6,PR!$A:$A,0),6)</f>
        <v>0</v>
      </c>
      <c r="I6" s="62">
        <f>COUNTIF(D6:H6,"&lt;20")</f>
        <v>5</v>
      </c>
      <c r="J6" s="155">
        <f t="shared" si="16"/>
        <v>0</v>
      </c>
      <c r="K6" s="155" t="str">
        <f>IF(AND(D6=0,E6=0,F6=0,G6=0),"",IF(AND(D6=0,E6=0,F6=0),H6-G6,IF(AND(D6=0,E6=0),(H6-AVERAGE(F6:G6)),IF(D6=0,(H6-AVERAGE(E6:G6)),(H6-AVERAGE(D6:G6))))))</f>
        <v/>
      </c>
      <c r="L6" s="63" t="str">
        <f>IF(AND(D6=0,E6=0,F6=0,G6=0),"",IF(AND(D6=0,E6=0,F6=0),K6/G6,IF(AND(D6=0,E6=0),(K6/AVERAGE(F6:G6)),IF(D6=0,(K6/AVERAGE(E6:G6)),(K6/AVERAGE(D6:G6))))))</f>
        <v/>
      </c>
      <c r="M6" s="154">
        <f>INDEX(GR!$A$1:$F$499,MATCH($B6,GR!$A:$A,0),2)</f>
        <v>0</v>
      </c>
      <c r="N6" s="154">
        <f>INDEX(GR!$A$1:$F$499,MATCH($B6,GR!$A:$A,0),3)</f>
        <v>0</v>
      </c>
      <c r="O6" s="154">
        <f>INDEX(GR!$A$1:$F$499,MATCH($B6,GR!$A:$A,0),4)</f>
        <v>0</v>
      </c>
      <c r="P6" s="154">
        <f>INDEX(GR!$A$1:$F$499,MATCH($B6,GR!$A:$A,0),5)</f>
        <v>0</v>
      </c>
      <c r="Q6" s="154">
        <f>INDEX(GR!$A$1:$F$499,MATCH($B6,GR!$A:$A,0),6)</f>
        <v>18</v>
      </c>
      <c r="R6" s="64">
        <f t="shared" si="17"/>
        <v>4</v>
      </c>
      <c r="S6" s="65">
        <f t="shared" si="18"/>
        <v>18</v>
      </c>
      <c r="T6" s="65" t="str">
        <f t="shared" si="19"/>
        <v/>
      </c>
      <c r="U6" s="63" t="str">
        <f>IF(AND(M6=0,N6=0,O6=0,P6=0),"",IF(AND(M6=0,N6=0,O6=0),T6/P6,IF(AND(M6=0,N6=0),(T6/AVERAGE(O6:P6)),IF(M6=0,(T6/AVERAGE(N6:P6)),(T6/AVERAGE(M6:P6))))))</f>
        <v/>
      </c>
      <c r="V6" s="66">
        <f>INDEX(AE!$A$1:$K$498,MATCH($B6,AE!$A:$A,0),7)</f>
        <v>0</v>
      </c>
      <c r="W6" s="67">
        <f>INDEX(AE!$A$1:$K$498,MATCH($B6,AE!$A:$A,0),8)</f>
        <v>0</v>
      </c>
      <c r="X6" s="67">
        <f>INDEX(AE!$A$1:$K$498,MATCH($B6,AE!$A:$A,0),9)</f>
        <v>0</v>
      </c>
      <c r="Y6" s="67">
        <f>INDEX(AE!$A$1:$K$498,MATCH($B6,AE!$A:$A,0),10)</f>
        <v>0</v>
      </c>
      <c r="Z6" s="68">
        <f>INDEX(AE!$A$1:$K$498,MATCH($B6,AE!$A:$A,0),11)</f>
        <v>0</v>
      </c>
      <c r="AA6" s="64">
        <f t="shared" si="20"/>
        <v>5</v>
      </c>
      <c r="AB6" s="65">
        <f>IF(AND(V6=0,W6=0,X6=0,Y6=0),Z6,IF(AND(V6=0,W6=0,X6=0),AVERAGE(Y6:Z6),IF(AND(W6=0,V6=0),AVERAGE(X6:Z6),IF(V6=0,AVERAGE(W6:Z6),AVERAGE(V6:Z6)))))</f>
        <v>0</v>
      </c>
      <c r="AC6" s="65" t="str">
        <f>IF(AND(V6=0,W6=0,X6=0,Y6=0),"",IF(AND(V6=0,W6=0,X6=0),Z6-Y6,IF(AND(V6=0,W6=0),(Z6-AVERAGE(X6:Y6)),IF(V6=0,(Z6-AVERAGE(W6:Y6)),(Z6-AVERAGE(V6:Y6))))))</f>
        <v/>
      </c>
      <c r="AD6" s="63" t="str">
        <f>IF(AND(V6=0,W6=0,X6=0,Y6=0),"",IF(AND(V6=0,W6=0,X6=0),AC6/Y6,IF(AND(V6=0,W6=0),(AC6/AVERAGE(X6:Y6)),IF(V6=0,(AC6/AVERAGE(W6:Y6)),(AC6/AVERAGE(V6:Y6))))))</f>
        <v/>
      </c>
      <c r="AE6" s="110">
        <f>INDEX(AE!$A$1:$K$500,MATCH($B6,AE!$A:$A,0),2)</f>
        <v>0</v>
      </c>
      <c r="AF6" s="111">
        <f>INDEX(AE!$A$1:$K$500,MATCH($B6,AE!$A:$A,0),3)</f>
        <v>0</v>
      </c>
      <c r="AG6" s="111">
        <f>INDEX(AE!$A$1:$K$500,MATCH($B6,AE!$A:$A,0),4)</f>
        <v>0</v>
      </c>
      <c r="AH6" s="111">
        <f>INDEX(AE!$A$1:$K$500,MATCH($B6,AE!$A:$A,0),5)</f>
        <v>0</v>
      </c>
      <c r="AI6" s="188">
        <f>INDEX(AE!$A$1:$K$500,MATCH($B6,AE!$A:$A,0),6)</f>
        <v>0</v>
      </c>
      <c r="AJ6" s="69">
        <f>IF(AND(AE6=0,AF6=0,AG6=0,AH6=0),AI6,IF(AND(AE6=0,AF6=0,AG6=0),AVERAGE(AH6:AI6),IF(AND(AF6=0,AE6=0),AVERAGE(AG6:AI6),IF(AE6=0,AVERAGE(AF6:AI6),AVERAGE(AE6:AI6)))))</f>
        <v>0</v>
      </c>
      <c r="AK6" s="65" t="str">
        <f>IF(AND(AE6=0,AF6=0,AG6=0,AH6=0),"",IF(AND(AE6=0,AF6=0,AG6=0),AI6-AH6,IF(AND(AE6=0,AF6=0),(AI6-AVERAGE(AG6:AH6)),IF(AE6=0,(AI6-AVERAGE(AF6:AH6)),(AI6-AVERAGE(AE6:AH6))))))</f>
        <v/>
      </c>
      <c r="AL6" s="63" t="str">
        <f>IF(AND(AE6=0,AF6=0,AG6=0,AH6=0),"",IF(AND(AE6=0,AF6=0,AG6=0),AK6/AH6,IF(AND(AE6=0,AF6=0),(AK6/AVERAGE(AG6:AH6)),IF(AE6=0,(AK6/AVERAGE(AF6:AH6)),(AK6/AVERAGE(AE6:AH6))))))</f>
        <v/>
      </c>
      <c r="AM6" s="70" t="str">
        <f t="shared" ref="AM6:AM13" si="23">IF(AJ6=0,"",AB6/AJ6)</f>
        <v/>
      </c>
      <c r="AN6" s="71" t="str">
        <f t="shared" ref="AN6:AN13" si="24">IF(AI6=0,"",Z6/AI6)</f>
        <v/>
      </c>
    </row>
    <row r="7" spans="1:40" s="5" customFormat="1">
      <c r="A7" s="259" t="s">
        <v>656</v>
      </c>
      <c r="B7" s="259" t="s">
        <v>638</v>
      </c>
      <c r="C7" s="263" t="s">
        <v>32</v>
      </c>
      <c r="D7" s="153">
        <f>INDEX(PR!$A$1:$F$422,MATCH($B7,PR!$A:$A,0),2)</f>
        <v>0</v>
      </c>
      <c r="E7" s="154">
        <f>INDEX(PR!$A$1:$F$422,MATCH($B7,PR!$A:$A,0),3)</f>
        <v>0</v>
      </c>
      <c r="F7" s="154">
        <f>INDEX(PR!$A$1:$F$422,MATCH($B7,PR!$A:$A,0),4)</f>
        <v>0</v>
      </c>
      <c r="G7" s="154">
        <f>INDEX(PR!$A$1:$F$422,MATCH($B7,PR!$A:$A,0),5)</f>
        <v>0</v>
      </c>
      <c r="H7" s="154">
        <f>INDEX(PR!$A$1:$F$422,MATCH($B7,PR!$A:$A,0),6)</f>
        <v>1</v>
      </c>
      <c r="I7" s="62">
        <f t="shared" ref="I7:I13" si="25">COUNTIF(D7:H7,"&lt;20")</f>
        <v>5</v>
      </c>
      <c r="J7" s="155">
        <f t="shared" ref="J7:J13" si="26">IF(AND(D7=0,E7=0,F7=0,G7=0),H7,IF(AND(D7=0,E7=0,F7=0),AVERAGE(G7:H7),IF(AND(E7=0,D7=0),AVERAGE(F7:H7),IF(D7=0,AVERAGE(E7:H7),AVERAGE(D7:H7)))))</f>
        <v>1</v>
      </c>
      <c r="K7" s="155" t="str">
        <f t="shared" ref="K7:K13" si="27">IF(AND(D7=0,E7=0,F7=0,G7=0),"",IF(AND(D7=0,E7=0,F7=0),H7-G7,IF(AND(D7=0,E7=0),(H7-AVERAGE(F7:G7)),IF(D7=0,(H7-AVERAGE(E7:G7)),(H7-AVERAGE(D7:G7))))))</f>
        <v/>
      </c>
      <c r="L7" s="63" t="str">
        <f t="shared" ref="L7:L13" si="28">IF(AND(D7=0,E7=0,F7=0,G7=0),"",IF(AND(D7=0,E7=0,F7=0),K7/G7,IF(AND(D7=0,E7=0),(K7/AVERAGE(F7:G7)),IF(D7=0,(K7/AVERAGE(E7:G7)),(K7/AVERAGE(D7:G7))))))</f>
        <v/>
      </c>
      <c r="M7" s="154">
        <f>INDEX(GR!$A$1:$F$499,MATCH($B7,GR!$A:$A,0),2)</f>
        <v>0</v>
      </c>
      <c r="N7" s="154">
        <f>INDEX(GR!$A$1:$F$499,MATCH($B7,GR!$A:$A,0),3)</f>
        <v>0</v>
      </c>
      <c r="O7" s="154">
        <f>INDEX(GR!$A$1:$F$499,MATCH($B7,GR!$A:$A,0),4)</f>
        <v>0</v>
      </c>
      <c r="P7" s="154">
        <f>INDEX(GR!$A$1:$F$499,MATCH($B7,GR!$A:$A,0),5)</f>
        <v>0</v>
      </c>
      <c r="Q7" s="154">
        <f>INDEX(GR!$A$1:$F$499,MATCH($B7,GR!$A:$A,0),6)</f>
        <v>14</v>
      </c>
      <c r="R7" s="64">
        <f t="shared" ref="R7:R13" si="29">COUNTIF(M7:Q7,"&lt;10")</f>
        <v>4</v>
      </c>
      <c r="S7" s="65">
        <f t="shared" ref="S7:S13" si="30">IF(AND(M7=0,N7=0,O7=0,P7=0),Q7,IF(AND(M7=0,N7=0,O7=0),AVERAGE(P7:Q7),IF(AND(N7=0,M7=0),AVERAGE(O7:Q7),IF(M7=0,AVERAGE(N7:Q7),AVERAGE(M7:Q7)))))</f>
        <v>14</v>
      </c>
      <c r="T7" s="65" t="str">
        <f t="shared" ref="T7:T13" si="31">IF(AND(M7=0,N7=0,O7=0,P7=0),"",IF(AND(M7=0,N7=0,O7=0),Q7-P7,IF(AND(M7=0,N7=0),(Q7-AVERAGE(O7:P7)),IF(M7=0,(Q7-AVERAGE(N7:P7)),(Q7-AVERAGE(M7:P7))))))</f>
        <v/>
      </c>
      <c r="U7" s="63" t="str">
        <f t="shared" ref="U7:U13" si="32">IF(AND(M7=0,N7=0,O7=0,P7=0),"",IF(AND(M7=0,N7=0,O7=0),T7/P7,IF(AND(M7=0,N7=0),(T7/AVERAGE(O7:P7)),IF(M7=0,(T7/AVERAGE(N7:P7)),(T7/AVERAGE(M7:P7))))))</f>
        <v/>
      </c>
      <c r="V7" s="66">
        <f>INDEX(AE!$A$1:$K$498,MATCH($B7,AE!$A:$A,0),7)</f>
        <v>0</v>
      </c>
      <c r="W7" s="67">
        <f>INDEX(AE!$A$1:$K$498,MATCH($B7,AE!$A:$A,0),8)</f>
        <v>0</v>
      </c>
      <c r="X7" s="67">
        <f>INDEX(AE!$A$1:$K$498,MATCH($B7,AE!$A:$A,0),9)</f>
        <v>0</v>
      </c>
      <c r="Y7" s="67">
        <f>INDEX(AE!$A$1:$K$498,MATCH($B7,AE!$A:$A,0),10)</f>
        <v>0</v>
      </c>
      <c r="Z7" s="68">
        <f>INDEX(AE!$A$1:$K$498,MATCH($B7,AE!$A:$A,0),11)</f>
        <v>0</v>
      </c>
      <c r="AA7" s="64">
        <f t="shared" ref="AA7:AA13" si="33">COUNTIF(V7:Z7,"&lt;10")</f>
        <v>5</v>
      </c>
      <c r="AB7" s="65">
        <f t="shared" ref="AB7:AB13" si="34">IF(AND(V7=0,W7=0,X7=0,Y7=0),Z7,IF(AND(V7=0,W7=0,X7=0),AVERAGE(Y7:Z7),IF(AND(W7=0,V7=0),AVERAGE(X7:Z7),IF(V7=0,AVERAGE(W7:Z7),AVERAGE(V7:Z7)))))</f>
        <v>0</v>
      </c>
      <c r="AC7" s="65" t="str">
        <f t="shared" ref="AC7:AC13" si="35">IF(AND(V7=0,W7=0,X7=0,Y7=0),"",IF(AND(V7=0,W7=0,X7=0),Z7-Y7,IF(AND(V7=0,W7=0),(Z7-AVERAGE(X7:Y7)),IF(V7=0,(Z7-AVERAGE(W7:Y7)),(Z7-AVERAGE(V7:Y7))))))</f>
        <v/>
      </c>
      <c r="AD7" s="63" t="str">
        <f t="shared" ref="AD7:AD13" si="36">IF(AND(V7=0,W7=0,X7=0,Y7=0),"",IF(AND(V7=0,W7=0,X7=0),AC7/Y7,IF(AND(V7=0,W7=0),(AC7/AVERAGE(X7:Y7)),IF(V7=0,(AC7/AVERAGE(W7:Y7)),(AC7/AVERAGE(V7:Y7))))))</f>
        <v/>
      </c>
      <c r="AE7" s="110">
        <f>INDEX(AE!$A$1:$K$500,MATCH($B7,AE!$A:$A,0),2)</f>
        <v>0</v>
      </c>
      <c r="AF7" s="111">
        <f>INDEX(AE!$A$1:$K$500,MATCH($B7,AE!$A:$A,0),3)</f>
        <v>0</v>
      </c>
      <c r="AG7" s="111">
        <f>INDEX(AE!$A$1:$K$500,MATCH($B7,AE!$A:$A,0),4)</f>
        <v>0</v>
      </c>
      <c r="AH7" s="111">
        <f>INDEX(AE!$A$1:$K$500,MATCH($B7,AE!$A:$A,0),5)</f>
        <v>0</v>
      </c>
      <c r="AI7" s="188">
        <f>INDEX(AE!$A$1:$K$500,MATCH($B7,AE!$A:$A,0),6)</f>
        <v>0</v>
      </c>
      <c r="AJ7" s="69">
        <f t="shared" ref="AJ7:AJ13" si="37">IF(AND(AE7=0,AF7=0,AG7=0,AH7=0),AI7,IF(AND(AE7=0,AF7=0,AG7=0),AVERAGE(AH7:AI7),IF(AND(AF7=0,AE7=0),AVERAGE(AG7:AI7),IF(AE7=0,AVERAGE(AF7:AI7),AVERAGE(AE7:AI7)))))</f>
        <v>0</v>
      </c>
      <c r="AK7" s="65" t="str">
        <f t="shared" ref="AK7:AK13" si="38">IF(AND(AE7=0,AF7=0,AG7=0,AH7=0),"",IF(AND(AE7=0,AF7=0,AG7=0),AI7-AH7,IF(AND(AE7=0,AF7=0),(AI7-AVERAGE(AG7:AH7)),IF(AE7=0,(AI7-AVERAGE(AF7:AH7)),(AI7-AVERAGE(AE7:AH7))))))</f>
        <v/>
      </c>
      <c r="AL7" s="63" t="str">
        <f t="shared" ref="AL7:AL13" si="39">IF(AND(AE7=0,AF7=0,AG7=0,AH7=0),"",IF(AND(AE7=0,AF7=0,AG7=0),AK7/AH7,IF(AND(AE7=0,AF7=0),(AK7/AVERAGE(AG7:AH7)),IF(AE7=0,(AK7/AVERAGE(AF7:AH7)),(AK7/AVERAGE(AE7:AH7))))))</f>
        <v/>
      </c>
      <c r="AM7" s="70" t="str">
        <f t="shared" si="23"/>
        <v/>
      </c>
      <c r="AN7" s="71" t="str">
        <f t="shared" si="24"/>
        <v/>
      </c>
    </row>
    <row r="8" spans="1:40" s="5" customFormat="1">
      <c r="A8" s="259" t="s">
        <v>655</v>
      </c>
      <c r="B8" s="259" t="s">
        <v>639</v>
      </c>
      <c r="C8" s="263" t="s">
        <v>32</v>
      </c>
      <c r="D8" s="153">
        <f>INDEX(PR!$A$1:$F$422,MATCH($B8,PR!$A:$A,0),2)</f>
        <v>0</v>
      </c>
      <c r="E8" s="154">
        <f>INDEX(PR!$A$1:$F$422,MATCH($B8,PR!$A:$A,0),3)</f>
        <v>0</v>
      </c>
      <c r="F8" s="154">
        <f>INDEX(PR!$A$1:$F$422,MATCH($B8,PR!$A:$A,0),4)</f>
        <v>0</v>
      </c>
      <c r="G8" s="154">
        <f>INDEX(PR!$A$1:$F$422,MATCH($B8,PR!$A:$A,0),5)</f>
        <v>0</v>
      </c>
      <c r="H8" s="154">
        <f>INDEX(PR!$A$1:$F$422,MATCH($B8,PR!$A:$A,0),6)</f>
        <v>4</v>
      </c>
      <c r="I8" s="62">
        <f t="shared" si="25"/>
        <v>5</v>
      </c>
      <c r="J8" s="155">
        <f t="shared" si="26"/>
        <v>4</v>
      </c>
      <c r="K8" s="155" t="str">
        <f t="shared" si="27"/>
        <v/>
      </c>
      <c r="L8" s="63" t="str">
        <f t="shared" si="28"/>
        <v/>
      </c>
      <c r="M8" s="154">
        <f>INDEX(GR!$A$1:$F$499,MATCH($B8,GR!$A:$A,0),2)</f>
        <v>0</v>
      </c>
      <c r="N8" s="154">
        <f>INDEX(GR!$A$1:$F$499,MATCH($B8,GR!$A:$A,0),3)</f>
        <v>0</v>
      </c>
      <c r="O8" s="154">
        <f>INDEX(GR!$A$1:$F$499,MATCH($B8,GR!$A:$A,0),4)</f>
        <v>0</v>
      </c>
      <c r="P8" s="154">
        <f>INDEX(GR!$A$1:$F$499,MATCH($B8,GR!$A:$A,0),5)</f>
        <v>0</v>
      </c>
      <c r="Q8" s="154">
        <f>INDEX(GR!$A$1:$F$499,MATCH($B8,GR!$A:$A,0),6)</f>
        <v>15</v>
      </c>
      <c r="R8" s="64">
        <f t="shared" si="29"/>
        <v>4</v>
      </c>
      <c r="S8" s="65">
        <f t="shared" si="30"/>
        <v>15</v>
      </c>
      <c r="T8" s="65" t="str">
        <f t="shared" si="31"/>
        <v/>
      </c>
      <c r="U8" s="63" t="str">
        <f t="shared" si="32"/>
        <v/>
      </c>
      <c r="V8" s="66">
        <f>INDEX(AE!$A$1:$K$498,MATCH($B8,AE!$A:$A,0),7)</f>
        <v>0</v>
      </c>
      <c r="W8" s="67">
        <f>INDEX(AE!$A$1:$K$498,MATCH($B8,AE!$A:$A,0),8)</f>
        <v>0</v>
      </c>
      <c r="X8" s="67">
        <f>INDEX(AE!$A$1:$K$498,MATCH($B8,AE!$A:$A,0),9)</f>
        <v>0</v>
      </c>
      <c r="Y8" s="67">
        <f>INDEX(AE!$A$1:$K$498,MATCH($B8,AE!$A:$A,0),10)</f>
        <v>0</v>
      </c>
      <c r="Z8" s="68">
        <f>INDEX(AE!$A$1:$K$498,MATCH($B8,AE!$A:$A,0),11)</f>
        <v>0</v>
      </c>
      <c r="AA8" s="64">
        <f t="shared" si="33"/>
        <v>5</v>
      </c>
      <c r="AB8" s="65">
        <f t="shared" si="34"/>
        <v>0</v>
      </c>
      <c r="AC8" s="65" t="str">
        <f t="shared" si="35"/>
        <v/>
      </c>
      <c r="AD8" s="63" t="str">
        <f t="shared" si="36"/>
        <v/>
      </c>
      <c r="AE8" s="110">
        <f>INDEX(AE!$A$1:$K$500,MATCH($B8,AE!$A:$A,0),2)</f>
        <v>0</v>
      </c>
      <c r="AF8" s="111">
        <f>INDEX(AE!$A$1:$K$500,MATCH($B8,AE!$A:$A,0),3)</f>
        <v>0</v>
      </c>
      <c r="AG8" s="111">
        <f>INDEX(AE!$A$1:$K$500,MATCH($B8,AE!$A:$A,0),4)</f>
        <v>0</v>
      </c>
      <c r="AH8" s="111">
        <f>INDEX(AE!$A$1:$K$500,MATCH($B8,AE!$A:$A,0),5)</f>
        <v>0</v>
      </c>
      <c r="AI8" s="188">
        <f>INDEX(AE!$A$1:$K$500,MATCH($B8,AE!$A:$A,0),6)</f>
        <v>0</v>
      </c>
      <c r="AJ8" s="69">
        <f t="shared" si="37"/>
        <v>0</v>
      </c>
      <c r="AK8" s="65" t="str">
        <f t="shared" si="38"/>
        <v/>
      </c>
      <c r="AL8" s="63" t="str">
        <f t="shared" si="39"/>
        <v/>
      </c>
      <c r="AM8" s="70" t="str">
        <f t="shared" si="23"/>
        <v/>
      </c>
      <c r="AN8" s="71" t="str">
        <f t="shared" si="24"/>
        <v/>
      </c>
    </row>
    <row r="9" spans="1:40" s="5" customFormat="1" ht="15.6">
      <c r="A9" s="259" t="s">
        <v>659</v>
      </c>
      <c r="B9" s="260" t="s">
        <v>644</v>
      </c>
      <c r="C9" s="263" t="s">
        <v>32</v>
      </c>
      <c r="D9" s="153">
        <f>INDEX(PR!$A$1:$F$422,MATCH($B9,PR!$A:$A,0),2)</f>
        <v>0</v>
      </c>
      <c r="E9" s="154">
        <f>INDEX(PR!$A$1:$F$422,MATCH($B9,PR!$A:$A,0),3)</f>
        <v>0</v>
      </c>
      <c r="F9" s="154">
        <f>INDEX(PR!$A$1:$F$422,MATCH($B9,PR!$A:$A,0),4)</f>
        <v>0</v>
      </c>
      <c r="G9" s="154">
        <f>INDEX(PR!$A$1:$F$422,MATCH($B9,PR!$A:$A,0),5)</f>
        <v>0</v>
      </c>
      <c r="H9" s="154">
        <f>INDEX(PR!$A$1:$F$422,MATCH($B9,PR!$A:$A,0),6)</f>
        <v>1</v>
      </c>
      <c r="I9" s="62">
        <f t="shared" si="25"/>
        <v>5</v>
      </c>
      <c r="J9" s="155">
        <f t="shared" si="26"/>
        <v>1</v>
      </c>
      <c r="K9" s="155" t="str">
        <f t="shared" si="27"/>
        <v/>
      </c>
      <c r="L9" s="63" t="str">
        <f t="shared" si="28"/>
        <v/>
      </c>
      <c r="M9" s="154">
        <f>INDEX(GR!$A$1:$F$499,MATCH($B9,GR!$A:$A,0),2)</f>
        <v>0</v>
      </c>
      <c r="N9" s="154">
        <f>INDEX(GR!$A$1:$F$499,MATCH($B9,GR!$A:$A,0),3)</f>
        <v>0</v>
      </c>
      <c r="O9" s="154">
        <f>INDEX(GR!$A$1:$F$499,MATCH($B9,GR!$A:$A,0),4)</f>
        <v>0</v>
      </c>
      <c r="P9" s="154">
        <f>INDEX(GR!$A$1:$F$499,MATCH($B9,GR!$A:$A,0),5)</f>
        <v>0</v>
      </c>
      <c r="Q9" s="154">
        <f>INDEX(GR!$A$1:$F$499,MATCH($B9,GR!$A:$A,0),6)</f>
        <v>0</v>
      </c>
      <c r="R9" s="64">
        <f t="shared" si="29"/>
        <v>5</v>
      </c>
      <c r="S9" s="65">
        <f t="shared" si="30"/>
        <v>0</v>
      </c>
      <c r="T9" s="65" t="str">
        <f t="shared" si="31"/>
        <v/>
      </c>
      <c r="U9" s="63" t="str">
        <f t="shared" si="32"/>
        <v/>
      </c>
      <c r="V9" s="66">
        <f>INDEX(AE!$A$1:$K$498,MATCH($B9,AE!$A:$A,0),7)</f>
        <v>0</v>
      </c>
      <c r="W9" s="67">
        <f>INDEX(AE!$A$1:$K$498,MATCH($B9,AE!$A:$A,0),8)</f>
        <v>0</v>
      </c>
      <c r="X9" s="67">
        <f>INDEX(AE!$A$1:$K$498,MATCH($B9,AE!$A:$A,0),9)</f>
        <v>0</v>
      </c>
      <c r="Y9" s="67">
        <f>INDEX(AE!$A$1:$K$498,MATCH($B9,AE!$A:$A,0),10)</f>
        <v>0</v>
      </c>
      <c r="Z9" s="68">
        <f>INDEX(AE!$A$1:$K$498,MATCH($B9,AE!$A:$A,0),11)</f>
        <v>0</v>
      </c>
      <c r="AA9" s="64">
        <f t="shared" si="33"/>
        <v>5</v>
      </c>
      <c r="AB9" s="65">
        <f t="shared" si="34"/>
        <v>0</v>
      </c>
      <c r="AC9" s="65" t="str">
        <f t="shared" si="35"/>
        <v/>
      </c>
      <c r="AD9" s="63" t="str">
        <f t="shared" si="36"/>
        <v/>
      </c>
      <c r="AE9" s="110">
        <f>INDEX(AE!$A$1:$K$500,MATCH($B9,AE!$A:$A,0),2)</f>
        <v>0</v>
      </c>
      <c r="AF9" s="111">
        <f>INDEX(AE!$A$1:$K$500,MATCH($B9,AE!$A:$A,0),3)</f>
        <v>0</v>
      </c>
      <c r="AG9" s="111">
        <f>INDEX(AE!$A$1:$K$500,MATCH($B9,AE!$A:$A,0),4)</f>
        <v>0</v>
      </c>
      <c r="AH9" s="111">
        <f>INDEX(AE!$A$1:$K$500,MATCH($B9,AE!$A:$A,0),5)</f>
        <v>0</v>
      </c>
      <c r="AI9" s="188">
        <f>INDEX(AE!$A$1:$K$500,MATCH($B9,AE!$A:$A,0),6)</f>
        <v>0</v>
      </c>
      <c r="AJ9" s="69">
        <f t="shared" si="37"/>
        <v>0</v>
      </c>
      <c r="AK9" s="65" t="str">
        <f t="shared" si="38"/>
        <v/>
      </c>
      <c r="AL9" s="63" t="str">
        <f t="shared" si="39"/>
        <v/>
      </c>
      <c r="AM9" s="70" t="str">
        <f t="shared" si="23"/>
        <v/>
      </c>
      <c r="AN9" s="71" t="str">
        <f t="shared" si="24"/>
        <v/>
      </c>
    </row>
    <row r="10" spans="1:40" s="5" customFormat="1" ht="15.6">
      <c r="A10" s="259" t="s">
        <v>658</v>
      </c>
      <c r="B10" s="260" t="s">
        <v>645</v>
      </c>
      <c r="C10" s="263" t="s">
        <v>32</v>
      </c>
      <c r="D10" s="153">
        <f>INDEX(PR!$A$1:$F$422,MATCH($B10,PR!$A:$A,0),2)</f>
        <v>0</v>
      </c>
      <c r="E10" s="154">
        <f>INDEX(PR!$A$1:$F$422,MATCH($B10,PR!$A:$A,0),3)</f>
        <v>0</v>
      </c>
      <c r="F10" s="154">
        <f>INDEX(PR!$A$1:$F$422,MATCH($B10,PR!$A:$A,0),4)</f>
        <v>0</v>
      </c>
      <c r="G10" s="154">
        <f>INDEX(PR!$A$1:$F$422,MATCH($B10,PR!$A:$A,0),5)</f>
        <v>0</v>
      </c>
      <c r="H10" s="154">
        <f>INDEX(PR!$A$1:$F$422,MATCH($B10,PR!$A:$A,0),6)</f>
        <v>1</v>
      </c>
      <c r="I10" s="62">
        <f t="shared" si="25"/>
        <v>5</v>
      </c>
      <c r="J10" s="155">
        <f t="shared" si="26"/>
        <v>1</v>
      </c>
      <c r="K10" s="155" t="str">
        <f t="shared" si="27"/>
        <v/>
      </c>
      <c r="L10" s="63" t="str">
        <f t="shared" si="28"/>
        <v/>
      </c>
      <c r="M10" s="154">
        <f>INDEX(GR!$A$1:$F$499,MATCH($B10,GR!$A:$A,0),2)</f>
        <v>0</v>
      </c>
      <c r="N10" s="154">
        <f>INDEX(GR!$A$1:$F$499,MATCH($B10,GR!$A:$A,0),3)</f>
        <v>0</v>
      </c>
      <c r="O10" s="154">
        <f>INDEX(GR!$A$1:$F$499,MATCH($B10,GR!$A:$A,0),4)</f>
        <v>0</v>
      </c>
      <c r="P10" s="154">
        <f>INDEX(GR!$A$1:$F$499,MATCH($B10,GR!$A:$A,0),5)</f>
        <v>0</v>
      </c>
      <c r="Q10" s="154">
        <f>INDEX(GR!$A$1:$F$499,MATCH($B10,GR!$A:$A,0),6)</f>
        <v>0</v>
      </c>
      <c r="R10" s="64">
        <f t="shared" si="29"/>
        <v>5</v>
      </c>
      <c r="S10" s="65">
        <f t="shared" si="30"/>
        <v>0</v>
      </c>
      <c r="T10" s="65" t="str">
        <f t="shared" si="31"/>
        <v/>
      </c>
      <c r="U10" s="63" t="str">
        <f t="shared" si="32"/>
        <v/>
      </c>
      <c r="V10" s="66">
        <f>INDEX(AE!$A$1:$K$498,MATCH($B10,AE!$A:$A,0),7)</f>
        <v>0</v>
      </c>
      <c r="W10" s="67">
        <f>INDEX(AE!$A$1:$K$498,MATCH($B10,AE!$A:$A,0),8)</f>
        <v>0</v>
      </c>
      <c r="X10" s="67">
        <f>INDEX(AE!$A$1:$K$498,MATCH($B10,AE!$A:$A,0),9)</f>
        <v>0</v>
      </c>
      <c r="Y10" s="67">
        <f>INDEX(AE!$A$1:$K$498,MATCH($B10,AE!$A:$A,0),10)</f>
        <v>0</v>
      </c>
      <c r="Z10" s="68">
        <f>INDEX(AE!$A$1:$K$498,MATCH($B10,AE!$A:$A,0),11)</f>
        <v>0</v>
      </c>
      <c r="AA10" s="64">
        <f t="shared" si="33"/>
        <v>5</v>
      </c>
      <c r="AB10" s="65">
        <f t="shared" si="34"/>
        <v>0</v>
      </c>
      <c r="AC10" s="65" t="str">
        <f t="shared" si="35"/>
        <v/>
      </c>
      <c r="AD10" s="63" t="str">
        <f t="shared" si="36"/>
        <v/>
      </c>
      <c r="AE10" s="110">
        <f>INDEX(AE!$A$1:$K$500,MATCH($B10,AE!$A:$A,0),2)</f>
        <v>0</v>
      </c>
      <c r="AF10" s="111">
        <f>INDEX(AE!$A$1:$K$500,MATCH($B10,AE!$A:$A,0),3)</f>
        <v>0</v>
      </c>
      <c r="AG10" s="111">
        <f>INDEX(AE!$A$1:$K$500,MATCH($B10,AE!$A:$A,0),4)</f>
        <v>0</v>
      </c>
      <c r="AH10" s="111">
        <f>INDEX(AE!$A$1:$K$500,MATCH($B10,AE!$A:$A,0),5)</f>
        <v>0</v>
      </c>
      <c r="AI10" s="188">
        <f>INDEX(AE!$A$1:$K$500,MATCH($B10,AE!$A:$A,0),6)</f>
        <v>0</v>
      </c>
      <c r="AJ10" s="69">
        <f t="shared" si="37"/>
        <v>0</v>
      </c>
      <c r="AK10" s="65" t="str">
        <f t="shared" si="38"/>
        <v/>
      </c>
      <c r="AL10" s="63" t="str">
        <f t="shared" si="39"/>
        <v/>
      </c>
      <c r="AM10" s="70" t="str">
        <f t="shared" si="23"/>
        <v/>
      </c>
      <c r="AN10" s="71" t="str">
        <f t="shared" si="24"/>
        <v/>
      </c>
    </row>
    <row r="11" spans="1:40" s="5" customFormat="1" ht="15.6">
      <c r="A11" s="259" t="s">
        <v>660</v>
      </c>
      <c r="B11" s="260" t="s">
        <v>640</v>
      </c>
      <c r="C11" s="263" t="s">
        <v>32</v>
      </c>
      <c r="D11" s="153">
        <f>INDEX(PR!$A$1:$F$422,MATCH($B11,PR!$A:$A,0),2)</f>
        <v>0</v>
      </c>
      <c r="E11" s="154">
        <f>INDEX(PR!$A$1:$F$422,MATCH($B11,PR!$A:$A,0),3)</f>
        <v>0</v>
      </c>
      <c r="F11" s="154">
        <f>INDEX(PR!$A$1:$F$422,MATCH($B11,PR!$A:$A,0),4)</f>
        <v>0</v>
      </c>
      <c r="G11" s="154">
        <f>INDEX(PR!$A$1:$F$422,MATCH($B11,PR!$A:$A,0),5)</f>
        <v>0</v>
      </c>
      <c r="H11" s="154">
        <f>INDEX(PR!$A$1:$F$422,MATCH($B11,PR!$A:$A,0),6)</f>
        <v>1</v>
      </c>
      <c r="I11" s="62">
        <f t="shared" si="25"/>
        <v>5</v>
      </c>
      <c r="J11" s="155">
        <f t="shared" si="26"/>
        <v>1</v>
      </c>
      <c r="K11" s="155" t="str">
        <f t="shared" si="27"/>
        <v/>
      </c>
      <c r="L11" s="63" t="str">
        <f t="shared" si="28"/>
        <v/>
      </c>
      <c r="M11" s="154">
        <f>INDEX(GR!$A$1:$F$499,MATCH($B11,GR!$A:$A,0),2)</f>
        <v>0</v>
      </c>
      <c r="N11" s="154">
        <f>INDEX(GR!$A$1:$F$499,MATCH($B11,GR!$A:$A,0),3)</f>
        <v>0</v>
      </c>
      <c r="O11" s="154">
        <f>INDEX(GR!$A$1:$F$499,MATCH($B11,GR!$A:$A,0),4)</f>
        <v>0</v>
      </c>
      <c r="P11" s="154">
        <f>INDEX(GR!$A$1:$F$499,MATCH($B11,GR!$A:$A,0),5)</f>
        <v>0</v>
      </c>
      <c r="Q11" s="154">
        <f>INDEX(GR!$A$1:$F$499,MATCH($B11,GR!$A:$A,0),6)</f>
        <v>13</v>
      </c>
      <c r="R11" s="64">
        <f t="shared" si="29"/>
        <v>4</v>
      </c>
      <c r="S11" s="65">
        <f t="shared" si="30"/>
        <v>13</v>
      </c>
      <c r="T11" s="65" t="str">
        <f t="shared" si="31"/>
        <v/>
      </c>
      <c r="U11" s="63" t="str">
        <f t="shared" si="32"/>
        <v/>
      </c>
      <c r="V11" s="66">
        <f>INDEX(AE!$A$1:$K$498,MATCH($B11,AE!$A:$A,0),7)</f>
        <v>0</v>
      </c>
      <c r="W11" s="67">
        <f>INDEX(AE!$A$1:$K$498,MATCH($B11,AE!$A:$A,0),8)</f>
        <v>0</v>
      </c>
      <c r="X11" s="67">
        <f>INDEX(AE!$A$1:$K$498,MATCH($B11,AE!$A:$A,0),9)</f>
        <v>0</v>
      </c>
      <c r="Y11" s="67">
        <f>INDEX(AE!$A$1:$K$498,MATCH($B11,AE!$A:$A,0),10)</f>
        <v>0</v>
      </c>
      <c r="Z11" s="68">
        <f>INDEX(AE!$A$1:$K$498,MATCH($B11,AE!$A:$A,0),11)</f>
        <v>0</v>
      </c>
      <c r="AA11" s="64">
        <f t="shared" si="33"/>
        <v>5</v>
      </c>
      <c r="AB11" s="65">
        <f t="shared" si="34"/>
        <v>0</v>
      </c>
      <c r="AC11" s="65" t="str">
        <f t="shared" si="35"/>
        <v/>
      </c>
      <c r="AD11" s="63" t="str">
        <f t="shared" si="36"/>
        <v/>
      </c>
      <c r="AE11" s="110">
        <f>INDEX(AE!$A$1:$K$500,MATCH($B11,AE!$A:$A,0),2)</f>
        <v>0</v>
      </c>
      <c r="AF11" s="111">
        <f>INDEX(AE!$A$1:$K$500,MATCH($B11,AE!$A:$A,0),3)</f>
        <v>0</v>
      </c>
      <c r="AG11" s="111">
        <f>INDEX(AE!$A$1:$K$500,MATCH($B11,AE!$A:$A,0),4)</f>
        <v>0</v>
      </c>
      <c r="AH11" s="111">
        <f>INDEX(AE!$A$1:$K$500,MATCH($B11,AE!$A:$A,0),5)</f>
        <v>0</v>
      </c>
      <c r="AI11" s="188">
        <f>INDEX(AE!$A$1:$K$500,MATCH($B11,AE!$A:$A,0),6)</f>
        <v>0</v>
      </c>
      <c r="AJ11" s="69">
        <f t="shared" si="37"/>
        <v>0</v>
      </c>
      <c r="AK11" s="65" t="str">
        <f t="shared" si="38"/>
        <v/>
      </c>
      <c r="AL11" s="63" t="str">
        <f t="shared" si="39"/>
        <v/>
      </c>
      <c r="AM11" s="70" t="str">
        <f t="shared" si="23"/>
        <v/>
      </c>
      <c r="AN11" s="71" t="str">
        <f t="shared" si="24"/>
        <v/>
      </c>
    </row>
    <row r="12" spans="1:40" s="5" customFormat="1" ht="15.6">
      <c r="A12" s="259" t="s">
        <v>661</v>
      </c>
      <c r="B12" s="260" t="s">
        <v>641</v>
      </c>
      <c r="C12" s="263" t="s">
        <v>32</v>
      </c>
      <c r="D12" s="153">
        <f>INDEX(PR!$A$1:$F$422,MATCH($B12,PR!$A:$A,0),2)</f>
        <v>0</v>
      </c>
      <c r="E12" s="154">
        <f>INDEX(PR!$A$1:$F$422,MATCH($B12,PR!$A:$A,0),3)</f>
        <v>0</v>
      </c>
      <c r="F12" s="154">
        <f>INDEX(PR!$A$1:$F$422,MATCH($B12,PR!$A:$A,0),4)</f>
        <v>0</v>
      </c>
      <c r="G12" s="154">
        <f>INDEX(PR!$A$1:$F$422,MATCH($B12,PR!$A:$A,0),5)</f>
        <v>0</v>
      </c>
      <c r="H12" s="154">
        <f>INDEX(PR!$A$1:$F$422,MATCH($B12,PR!$A:$A,0),6)</f>
        <v>1</v>
      </c>
      <c r="I12" s="62">
        <f t="shared" si="25"/>
        <v>5</v>
      </c>
      <c r="J12" s="155">
        <f t="shared" si="26"/>
        <v>1</v>
      </c>
      <c r="K12" s="155" t="str">
        <f t="shared" si="27"/>
        <v/>
      </c>
      <c r="L12" s="63" t="str">
        <f t="shared" si="28"/>
        <v/>
      </c>
      <c r="M12" s="154">
        <f>INDEX(GR!$A$1:$F$499,MATCH($B12,GR!$A:$A,0),2)</f>
        <v>0</v>
      </c>
      <c r="N12" s="154">
        <f>INDEX(GR!$A$1:$F$499,MATCH($B12,GR!$A:$A,0),3)</f>
        <v>0</v>
      </c>
      <c r="O12" s="154">
        <f>INDEX(GR!$A$1:$F$499,MATCH($B12,GR!$A:$A,0),4)</f>
        <v>0</v>
      </c>
      <c r="P12" s="154">
        <f>INDEX(GR!$A$1:$F$499,MATCH($B12,GR!$A:$A,0),5)</f>
        <v>0</v>
      </c>
      <c r="Q12" s="154">
        <f>INDEX(GR!$A$1:$F$499,MATCH($B12,GR!$A:$A,0),6)</f>
        <v>7</v>
      </c>
      <c r="R12" s="64">
        <f t="shared" si="29"/>
        <v>5</v>
      </c>
      <c r="S12" s="65">
        <f t="shared" si="30"/>
        <v>7</v>
      </c>
      <c r="T12" s="65" t="str">
        <f t="shared" si="31"/>
        <v/>
      </c>
      <c r="U12" s="63" t="str">
        <f t="shared" si="32"/>
        <v/>
      </c>
      <c r="V12" s="66">
        <f>INDEX(AE!$A$1:$K$498,MATCH($B12,AE!$A:$A,0),7)</f>
        <v>0</v>
      </c>
      <c r="W12" s="67">
        <f>INDEX(AE!$A$1:$K$498,MATCH($B12,AE!$A:$A,0),8)</f>
        <v>0</v>
      </c>
      <c r="X12" s="67">
        <f>INDEX(AE!$A$1:$K$498,MATCH($B12,AE!$A:$A,0),9)</f>
        <v>0</v>
      </c>
      <c r="Y12" s="67">
        <f>INDEX(AE!$A$1:$K$498,MATCH($B12,AE!$A:$A,0),10)</f>
        <v>0</v>
      </c>
      <c r="Z12" s="68">
        <f>INDEX(AE!$A$1:$K$498,MATCH($B12,AE!$A:$A,0),11)</f>
        <v>0</v>
      </c>
      <c r="AA12" s="64">
        <f t="shared" si="33"/>
        <v>5</v>
      </c>
      <c r="AB12" s="65">
        <f t="shared" si="34"/>
        <v>0</v>
      </c>
      <c r="AC12" s="65" t="str">
        <f t="shared" si="35"/>
        <v/>
      </c>
      <c r="AD12" s="63" t="str">
        <f t="shared" si="36"/>
        <v/>
      </c>
      <c r="AE12" s="110">
        <f>INDEX(AE!$A$1:$K$500,MATCH($B12,AE!$A:$A,0),2)</f>
        <v>0</v>
      </c>
      <c r="AF12" s="111">
        <f>INDEX(AE!$A$1:$K$500,MATCH($B12,AE!$A:$A,0),3)</f>
        <v>0</v>
      </c>
      <c r="AG12" s="111">
        <f>INDEX(AE!$A$1:$K$500,MATCH($B12,AE!$A:$A,0),4)</f>
        <v>0</v>
      </c>
      <c r="AH12" s="111">
        <f>INDEX(AE!$A$1:$K$500,MATCH($B12,AE!$A:$A,0),5)</f>
        <v>0</v>
      </c>
      <c r="AI12" s="188">
        <f>INDEX(AE!$A$1:$K$500,MATCH($B12,AE!$A:$A,0),6)</f>
        <v>0</v>
      </c>
      <c r="AJ12" s="69">
        <f t="shared" si="37"/>
        <v>0</v>
      </c>
      <c r="AK12" s="65" t="str">
        <f t="shared" si="38"/>
        <v/>
      </c>
      <c r="AL12" s="63" t="str">
        <f t="shared" si="39"/>
        <v/>
      </c>
      <c r="AM12" s="70" t="str">
        <f t="shared" si="23"/>
        <v/>
      </c>
      <c r="AN12" s="71" t="str">
        <f t="shared" si="24"/>
        <v/>
      </c>
    </row>
    <row r="13" spans="1:40" s="5" customFormat="1" ht="15.6">
      <c r="A13" s="259" t="s">
        <v>662</v>
      </c>
      <c r="B13" s="260" t="s">
        <v>646</v>
      </c>
      <c r="C13" s="263" t="s">
        <v>32</v>
      </c>
      <c r="D13" s="153">
        <f>INDEX(PR!$A$1:$F$422,MATCH($B13,PR!$A:$A,0),2)</f>
        <v>0</v>
      </c>
      <c r="E13" s="154">
        <f>INDEX(PR!$A$1:$F$422,MATCH($B13,PR!$A:$A,0),3)</f>
        <v>0</v>
      </c>
      <c r="F13" s="154">
        <f>INDEX(PR!$A$1:$F$422,MATCH($B13,PR!$A:$A,0),4)</f>
        <v>0</v>
      </c>
      <c r="G13" s="154">
        <f>INDEX(PR!$A$1:$F$422,MATCH($B13,PR!$A:$A,0),5)</f>
        <v>0</v>
      </c>
      <c r="H13" s="154">
        <f>INDEX(PR!$A$1:$F$422,MATCH($B13,PR!$A:$A,0),6)</f>
        <v>1</v>
      </c>
      <c r="I13" s="62">
        <f t="shared" si="25"/>
        <v>5</v>
      </c>
      <c r="J13" s="155">
        <f t="shared" si="26"/>
        <v>1</v>
      </c>
      <c r="K13" s="155" t="str">
        <f t="shared" si="27"/>
        <v/>
      </c>
      <c r="L13" s="63" t="str">
        <f t="shared" si="28"/>
        <v/>
      </c>
      <c r="M13" s="154">
        <f>INDEX(GR!$A$1:$F$499,MATCH($B13,GR!$A:$A,0),2)</f>
        <v>0</v>
      </c>
      <c r="N13" s="154">
        <f>INDEX(GR!$A$1:$F$499,MATCH($B13,GR!$A:$A,0),3)</f>
        <v>0</v>
      </c>
      <c r="O13" s="154">
        <f>INDEX(GR!$A$1:$F$499,MATCH($B13,GR!$A:$A,0),4)</f>
        <v>0</v>
      </c>
      <c r="P13" s="154">
        <f>INDEX(GR!$A$1:$F$499,MATCH($B13,GR!$A:$A,0),5)</f>
        <v>0</v>
      </c>
      <c r="Q13" s="154">
        <f>INDEX(GR!$A$1:$F$499,MATCH($B13,GR!$A:$A,0),6)</f>
        <v>0</v>
      </c>
      <c r="R13" s="64">
        <f t="shared" si="29"/>
        <v>5</v>
      </c>
      <c r="S13" s="65">
        <f t="shared" si="30"/>
        <v>0</v>
      </c>
      <c r="T13" s="65" t="str">
        <f t="shared" si="31"/>
        <v/>
      </c>
      <c r="U13" s="63" t="str">
        <f t="shared" si="32"/>
        <v/>
      </c>
      <c r="V13" s="66">
        <f>INDEX(AE!$A$1:$K$498,MATCH($B13,AE!$A:$A,0),7)</f>
        <v>0</v>
      </c>
      <c r="W13" s="67">
        <f>INDEX(AE!$A$1:$K$498,MATCH($B13,AE!$A:$A,0),8)</f>
        <v>0</v>
      </c>
      <c r="X13" s="67">
        <f>INDEX(AE!$A$1:$K$498,MATCH($B13,AE!$A:$A,0),9)</f>
        <v>0</v>
      </c>
      <c r="Y13" s="67">
        <f>INDEX(AE!$A$1:$K$498,MATCH($B13,AE!$A:$A,0),10)</f>
        <v>0</v>
      </c>
      <c r="Z13" s="68">
        <f>INDEX(AE!$A$1:$K$498,MATCH($B13,AE!$A:$A,0),11)</f>
        <v>0</v>
      </c>
      <c r="AA13" s="64">
        <f t="shared" si="33"/>
        <v>5</v>
      </c>
      <c r="AB13" s="65">
        <f t="shared" si="34"/>
        <v>0</v>
      </c>
      <c r="AC13" s="65" t="str">
        <f t="shared" si="35"/>
        <v/>
      </c>
      <c r="AD13" s="63" t="str">
        <f t="shared" si="36"/>
        <v/>
      </c>
      <c r="AE13" s="110">
        <f>INDEX(AE!$A$1:$K$500,MATCH($B13,AE!$A:$A,0),2)</f>
        <v>0</v>
      </c>
      <c r="AF13" s="111">
        <f>INDEX(AE!$A$1:$K$500,MATCH($B13,AE!$A:$A,0),3)</f>
        <v>0</v>
      </c>
      <c r="AG13" s="111">
        <f>INDEX(AE!$A$1:$K$500,MATCH($B13,AE!$A:$A,0),4)</f>
        <v>0</v>
      </c>
      <c r="AH13" s="111">
        <f>INDEX(AE!$A$1:$K$500,MATCH($B13,AE!$A:$A,0),5)</f>
        <v>0</v>
      </c>
      <c r="AI13" s="188">
        <f>INDEX(AE!$A$1:$K$500,MATCH($B13,AE!$A:$A,0),6)</f>
        <v>0</v>
      </c>
      <c r="AJ13" s="69">
        <f t="shared" si="37"/>
        <v>0</v>
      </c>
      <c r="AK13" s="65" t="str">
        <f t="shared" si="38"/>
        <v/>
      </c>
      <c r="AL13" s="63" t="str">
        <f t="shared" si="39"/>
        <v/>
      </c>
      <c r="AM13" s="70" t="str">
        <f t="shared" si="23"/>
        <v/>
      </c>
      <c r="AN13" s="71" t="str">
        <f t="shared" si="24"/>
        <v/>
      </c>
    </row>
    <row r="14" spans="1:40" s="5" customFormat="1">
      <c r="A14" s="88" t="s">
        <v>649</v>
      </c>
      <c r="B14" s="60" t="s">
        <v>338</v>
      </c>
      <c r="C14" s="264" t="s">
        <v>32</v>
      </c>
      <c r="D14" s="153">
        <f>INDEX(PR!$A$1:$F$422,MATCH($B14,PR!$A:$A,0),2)</f>
        <v>0</v>
      </c>
      <c r="E14" s="154">
        <f>INDEX(PR!$A$1:$F$422,MATCH($B14,PR!$A:$A,0),3)</f>
        <v>0</v>
      </c>
      <c r="F14" s="154">
        <f>INDEX(PR!$A$1:$F$422,MATCH($B14,PR!$A:$A,0),4)</f>
        <v>1</v>
      </c>
      <c r="G14" s="154">
        <f>INDEX(PR!$A$1:$F$422,MATCH($B14,PR!$A:$A,0),5)</f>
        <v>2</v>
      </c>
      <c r="H14" s="154">
        <f>INDEX(PR!$A$1:$F$422,MATCH($B14,PR!$A:$A,0),6)</f>
        <v>2</v>
      </c>
      <c r="I14" s="62">
        <f t="shared" ref="I14:I16" si="40">COUNTIF(D14:H14,"&lt;20")</f>
        <v>5</v>
      </c>
      <c r="J14" s="155">
        <f t="shared" si="0"/>
        <v>1.6666666666666667</v>
      </c>
      <c r="K14" s="155">
        <f t="shared" si="7"/>
        <v>0.5</v>
      </c>
      <c r="L14" s="63">
        <f t="shared" si="8"/>
        <v>0.33333333333333331</v>
      </c>
      <c r="M14" s="154">
        <f>INDEX(GR!$A$1:$F$499,MATCH($B14,GR!$A:$A,0),2)</f>
        <v>0</v>
      </c>
      <c r="N14" s="154">
        <f>INDEX(GR!$A$1:$F$499,MATCH($B14,GR!$A:$A,0),3)</f>
        <v>0</v>
      </c>
      <c r="O14" s="154">
        <f>INDEX(GR!$A$1:$F$499,MATCH($B14,GR!$A:$A,0),4)</f>
        <v>0</v>
      </c>
      <c r="P14" s="154">
        <f>INDEX(GR!$A$1:$F$499,MATCH($B14,GR!$A:$A,0),5)</f>
        <v>0</v>
      </c>
      <c r="Q14" s="154">
        <f>INDEX(GR!$A$1:$F$499,MATCH($B14,GR!$A:$A,0),6)</f>
        <v>1</v>
      </c>
      <c r="R14" s="64">
        <f t="shared" si="1"/>
        <v>5</v>
      </c>
      <c r="S14" s="65">
        <f t="shared" si="2"/>
        <v>1</v>
      </c>
      <c r="T14" s="65" t="str">
        <f t="shared" si="3"/>
        <v/>
      </c>
      <c r="U14" s="63" t="str">
        <f t="shared" si="9"/>
        <v/>
      </c>
      <c r="V14" s="66">
        <f>INDEX(AE!$A$1:$K$498,MATCH($B14,AE!$A:$A,0),7)</f>
        <v>0</v>
      </c>
      <c r="W14" s="67">
        <f>INDEX(AE!$A$1:$K$498,MATCH($B14,AE!$A:$A,0),8)</f>
        <v>0</v>
      </c>
      <c r="X14" s="67">
        <f>INDEX(AE!$A$1:$K$498,MATCH($B14,AE!$A:$A,0),9)</f>
        <v>0</v>
      </c>
      <c r="Y14" s="67">
        <f>INDEX(AE!$A$1:$K$498,MATCH($B14,AE!$A:$A,0),10)</f>
        <v>1</v>
      </c>
      <c r="Z14" s="68">
        <f>INDEX(AE!$A$1:$K$498,MATCH($B14,AE!$A:$A,0),11)</f>
        <v>1</v>
      </c>
      <c r="AA14" s="64">
        <f t="shared" si="4"/>
        <v>5</v>
      </c>
      <c r="AB14" s="65">
        <f t="shared" si="10"/>
        <v>1</v>
      </c>
      <c r="AC14" s="65">
        <f t="shared" si="11"/>
        <v>0</v>
      </c>
      <c r="AD14" s="63">
        <f t="shared" si="12"/>
        <v>0</v>
      </c>
      <c r="AE14" s="110">
        <f>INDEX(AE!$A$1:$K$500,MATCH($B14,AE!$A:$A,0),2)</f>
        <v>0</v>
      </c>
      <c r="AF14" s="111">
        <f>INDEX(AE!$A$1:$K$500,MATCH($B14,AE!$A:$A,0),3)</f>
        <v>0</v>
      </c>
      <c r="AG14" s="111">
        <f>INDEX(AE!$A$1:$K$500,MATCH($B14,AE!$A:$A,0),4)</f>
        <v>2</v>
      </c>
      <c r="AH14" s="111">
        <f>INDEX(AE!$A$1:$K$500,MATCH($B14,AE!$A:$A,0),5)</f>
        <v>5</v>
      </c>
      <c r="AI14" s="188">
        <f>INDEX(AE!$A$1:$K$500,MATCH($B14,AE!$A:$A,0),6)</f>
        <v>2</v>
      </c>
      <c r="AJ14" s="69">
        <f t="shared" si="13"/>
        <v>3</v>
      </c>
      <c r="AK14" s="65">
        <f t="shared" si="14"/>
        <v>-1.5</v>
      </c>
      <c r="AL14" s="63">
        <f t="shared" si="15"/>
        <v>-0.42857142857142855</v>
      </c>
      <c r="AM14" s="70">
        <f t="shared" si="5"/>
        <v>0.33333333333333331</v>
      </c>
      <c r="AN14" s="71">
        <f t="shared" si="6"/>
        <v>0.5</v>
      </c>
    </row>
    <row r="15" spans="1:40" s="5" customFormat="1">
      <c r="A15" s="88" t="s">
        <v>583</v>
      </c>
      <c r="B15" s="60" t="s">
        <v>340</v>
      </c>
      <c r="C15" s="261" t="s">
        <v>32</v>
      </c>
      <c r="D15" s="153">
        <f>INDEX(PR!$A$1:$F$422,MATCH($B15,PR!$A:$A,0),2)</f>
        <v>0</v>
      </c>
      <c r="E15" s="154">
        <f>INDEX(PR!$A$1:$F$422,MATCH($B15,PR!$A:$A,0),3)</f>
        <v>0</v>
      </c>
      <c r="F15" s="154">
        <f>INDEX(PR!$A$1:$F$422,MATCH($B15,PR!$A:$A,0),4)</f>
        <v>1</v>
      </c>
      <c r="G15" s="154">
        <f>INDEX(PR!$A$1:$F$422,MATCH($B15,PR!$A:$A,0),5)</f>
        <v>0</v>
      </c>
      <c r="H15" s="154">
        <f>INDEX(PR!$A$1:$F$422,MATCH($B15,PR!$A:$A,0),6)</f>
        <v>0</v>
      </c>
      <c r="I15" s="62">
        <f t="shared" si="40"/>
        <v>5</v>
      </c>
      <c r="J15" s="155">
        <f t="shared" si="0"/>
        <v>0.33333333333333331</v>
      </c>
      <c r="K15" s="155">
        <f t="shared" si="7"/>
        <v>-0.5</v>
      </c>
      <c r="L15" s="63">
        <f t="shared" si="8"/>
        <v>-1</v>
      </c>
      <c r="M15" s="154">
        <f>INDEX(GR!$A$1:$F$499,MATCH($B15,GR!$A:$A,0),2)</f>
        <v>0</v>
      </c>
      <c r="N15" s="154">
        <f>INDEX(GR!$A$1:$F$499,MATCH($B15,GR!$A:$A,0),3)</f>
        <v>0</v>
      </c>
      <c r="O15" s="154">
        <f>INDEX(GR!$A$1:$F$499,MATCH($B15,GR!$A:$A,0),4)</f>
        <v>0</v>
      </c>
      <c r="P15" s="154">
        <f>INDEX(GR!$A$1:$F$499,MATCH($B15,GR!$A:$A,0),5)</f>
        <v>0</v>
      </c>
      <c r="Q15" s="154">
        <f>INDEX(GR!$A$1:$F$499,MATCH($B15,GR!$A:$A,0),6)</f>
        <v>1</v>
      </c>
      <c r="R15" s="64">
        <f t="shared" si="1"/>
        <v>5</v>
      </c>
      <c r="S15" s="65">
        <f t="shared" si="2"/>
        <v>1</v>
      </c>
      <c r="T15" s="65" t="str">
        <f t="shared" si="3"/>
        <v/>
      </c>
      <c r="U15" s="63" t="str">
        <f t="shared" si="9"/>
        <v/>
      </c>
      <c r="V15" s="66">
        <f>INDEX(AE!$A$1:$K$498,MATCH($B15,AE!$A:$A,0),7)</f>
        <v>0</v>
      </c>
      <c r="W15" s="67">
        <f>INDEX(AE!$A$1:$K$498,MATCH($B15,AE!$A:$A,0),8)</f>
        <v>0</v>
      </c>
      <c r="X15" s="67">
        <f>INDEX(AE!$A$1:$K$498,MATCH($B15,AE!$A:$A,0),9)</f>
        <v>1</v>
      </c>
      <c r="Y15" s="67">
        <f>INDEX(AE!$A$1:$K$498,MATCH($B15,AE!$A:$A,0),10)</f>
        <v>0</v>
      </c>
      <c r="Z15" s="68">
        <f>INDEX(AE!$A$1:$K$498,MATCH($B15,AE!$A:$A,0),11)</f>
        <v>0</v>
      </c>
      <c r="AA15" s="64">
        <f t="shared" si="4"/>
        <v>5</v>
      </c>
      <c r="AB15" s="65">
        <f t="shared" si="10"/>
        <v>0.33333333333333331</v>
      </c>
      <c r="AC15" s="65">
        <f t="shared" si="11"/>
        <v>-0.5</v>
      </c>
      <c r="AD15" s="63">
        <f t="shared" si="12"/>
        <v>-1</v>
      </c>
      <c r="AE15" s="110">
        <f>INDEX(AE!$A$1:$K$500,MATCH($B15,AE!$A:$A,0),2)</f>
        <v>0</v>
      </c>
      <c r="AF15" s="111">
        <f>INDEX(AE!$A$1:$K$500,MATCH($B15,AE!$A:$A,0),3)</f>
        <v>0</v>
      </c>
      <c r="AG15" s="111">
        <f>INDEX(AE!$A$1:$K$500,MATCH($B15,AE!$A:$A,0),4)</f>
        <v>1</v>
      </c>
      <c r="AH15" s="111">
        <f>INDEX(AE!$A$1:$K$500,MATCH($B15,AE!$A:$A,0),5)</f>
        <v>2</v>
      </c>
      <c r="AI15" s="188">
        <f>INDEX(AE!$A$1:$K$500,MATCH($B15,AE!$A:$A,0),6)</f>
        <v>3</v>
      </c>
      <c r="AJ15" s="69">
        <f t="shared" si="13"/>
        <v>2</v>
      </c>
      <c r="AK15" s="65">
        <f t="shared" si="14"/>
        <v>1.5</v>
      </c>
      <c r="AL15" s="63">
        <f t="shared" si="15"/>
        <v>1</v>
      </c>
      <c r="AM15" s="70">
        <f t="shared" si="5"/>
        <v>0.16666666666666666</v>
      </c>
      <c r="AN15" s="71">
        <f t="shared" si="6"/>
        <v>0</v>
      </c>
    </row>
    <row r="16" spans="1:40">
      <c r="A16" s="88" t="s">
        <v>584</v>
      </c>
      <c r="B16" s="60" t="s">
        <v>343</v>
      </c>
      <c r="C16" s="261" t="s">
        <v>32</v>
      </c>
      <c r="D16" s="153">
        <f>INDEX(PR!$A$1:$F$422,MATCH($B16,PR!$A:$A,0),2)</f>
        <v>0</v>
      </c>
      <c r="E16" s="154">
        <f>INDEX(PR!$A$1:$F$422,MATCH($B16,PR!$A:$A,0),3)</f>
        <v>0</v>
      </c>
      <c r="F16" s="154">
        <f>INDEX(PR!$A$1:$F$422,MATCH($B16,PR!$A:$A,0),4)</f>
        <v>3</v>
      </c>
      <c r="G16" s="154">
        <f>INDEX(PR!$A$1:$F$422,MATCH($B16,PR!$A:$A,0),5)</f>
        <v>1</v>
      </c>
      <c r="H16" s="154">
        <f>INDEX(PR!$A$1:$F$422,MATCH($B16,PR!$A:$A,0),6)</f>
        <v>3</v>
      </c>
      <c r="I16" s="62">
        <f t="shared" si="40"/>
        <v>5</v>
      </c>
      <c r="J16" s="155">
        <f t="shared" si="0"/>
        <v>2.3333333333333335</v>
      </c>
      <c r="K16" s="155">
        <f t="shared" si="7"/>
        <v>1</v>
      </c>
      <c r="L16" s="63">
        <f t="shared" si="8"/>
        <v>0.5</v>
      </c>
      <c r="M16" s="154">
        <f>INDEX(GR!$A$1:$F$499,MATCH($B16,GR!$A:$A,0),2)</f>
        <v>0</v>
      </c>
      <c r="N16" s="154">
        <f>INDEX(GR!$A$1:$F$499,MATCH($B16,GR!$A:$A,0),3)</f>
        <v>0</v>
      </c>
      <c r="O16" s="154">
        <f>INDEX(GR!$A$1:$F$499,MATCH($B16,GR!$A:$A,0),4)</f>
        <v>0</v>
      </c>
      <c r="P16" s="154">
        <f>INDEX(GR!$A$1:$F$499,MATCH($B16,GR!$A:$A,0),5)</f>
        <v>1</v>
      </c>
      <c r="Q16" s="154">
        <f>INDEX(GR!$A$1:$F$499,MATCH($B16,GR!$A:$A,0),6)</f>
        <v>1</v>
      </c>
      <c r="R16" s="64">
        <f t="shared" si="1"/>
        <v>5</v>
      </c>
      <c r="S16" s="65">
        <f t="shared" si="2"/>
        <v>1</v>
      </c>
      <c r="T16" s="65">
        <f t="shared" si="3"/>
        <v>0</v>
      </c>
      <c r="U16" s="63">
        <f t="shared" si="9"/>
        <v>0</v>
      </c>
      <c r="V16" s="66">
        <f>INDEX(AE!$A$1:$K$498,MATCH($B16,AE!$A:$A,0),7)</f>
        <v>0</v>
      </c>
      <c r="W16" s="67">
        <f>INDEX(AE!$A$1:$K$498,MATCH($B16,AE!$A:$A,0),8)</f>
        <v>0</v>
      </c>
      <c r="X16" s="67">
        <f>INDEX(AE!$A$1:$K$498,MATCH($B16,AE!$A:$A,0),9)</f>
        <v>3</v>
      </c>
      <c r="Y16" s="67">
        <f>INDEX(AE!$A$1:$K$498,MATCH($B16,AE!$A:$A,0),10)</f>
        <v>1</v>
      </c>
      <c r="Z16" s="68">
        <f>INDEX(AE!$A$1:$K$498,MATCH($B16,AE!$A:$A,0),11)</f>
        <v>1</v>
      </c>
      <c r="AA16" s="64">
        <f t="shared" si="4"/>
        <v>5</v>
      </c>
      <c r="AB16" s="65">
        <f t="shared" si="10"/>
        <v>1.6666666666666667</v>
      </c>
      <c r="AC16" s="65">
        <f t="shared" si="11"/>
        <v>-1</v>
      </c>
      <c r="AD16" s="63">
        <f t="shared" si="12"/>
        <v>-0.5</v>
      </c>
      <c r="AE16" s="110">
        <f>INDEX(AE!$A$1:$K$500,MATCH($B16,AE!$A:$A,0),2)</f>
        <v>0</v>
      </c>
      <c r="AF16" s="111">
        <f>INDEX(AE!$A$1:$K$500,MATCH($B16,AE!$A:$A,0),3)</f>
        <v>0</v>
      </c>
      <c r="AG16" s="111">
        <f>INDEX(AE!$A$1:$K$500,MATCH($B16,AE!$A:$A,0),4)</f>
        <v>6</v>
      </c>
      <c r="AH16" s="111">
        <f>INDEX(AE!$A$1:$K$500,MATCH($B16,AE!$A:$A,0),5)</f>
        <v>2</v>
      </c>
      <c r="AI16" s="188">
        <f>INDEX(AE!$A$1:$K$500,MATCH($B16,AE!$A:$A,0),6)</f>
        <v>5</v>
      </c>
      <c r="AJ16" s="69">
        <f t="shared" si="13"/>
        <v>4.333333333333333</v>
      </c>
      <c r="AK16" s="65">
        <f t="shared" si="14"/>
        <v>1</v>
      </c>
      <c r="AL16" s="63">
        <f t="shared" si="15"/>
        <v>0.25</v>
      </c>
      <c r="AM16" s="70">
        <f t="shared" si="5"/>
        <v>0.38461538461538464</v>
      </c>
      <c r="AN16" s="71">
        <f t="shared" si="6"/>
        <v>0.2</v>
      </c>
    </row>
    <row r="17" spans="1:40">
      <c r="A17" s="87" t="s">
        <v>585</v>
      </c>
      <c r="B17" s="87" t="s">
        <v>326</v>
      </c>
      <c r="C17" s="262" t="s">
        <v>21</v>
      </c>
      <c r="D17" s="174">
        <f>INDEX(PR!$A$1:$F$422,MATCH($B17,PR!$A:$A,0),2)</f>
        <v>9</v>
      </c>
      <c r="E17" s="175">
        <f>INDEX(PR!$A$1:$F$422,MATCH($B17,PR!$A:$A,0),3)</f>
        <v>2</v>
      </c>
      <c r="F17" s="175">
        <f>INDEX(PR!$A$1:$F$422,MATCH($B17,PR!$A:$A,0),4)</f>
        <v>0</v>
      </c>
      <c r="G17" s="175">
        <f>INDEX(PR!$A$1:$F$422,MATCH($B17,PR!$A:$A,0),5)</f>
        <v>0</v>
      </c>
      <c r="H17" s="175">
        <f>INDEX(PR!$A$1:$F$422,MATCH($B17,PR!$A:$A,0),6)</f>
        <v>0</v>
      </c>
      <c r="I17" s="35">
        <f>COUNTIF(D17:H17,"&lt;20")</f>
        <v>5</v>
      </c>
      <c r="J17" s="176">
        <f t="shared" si="0"/>
        <v>2.2000000000000002</v>
      </c>
      <c r="K17" s="176">
        <f t="shared" si="7"/>
        <v>-2.75</v>
      </c>
      <c r="L17" s="36">
        <f t="shared" si="8"/>
        <v>-1</v>
      </c>
      <c r="M17" s="175">
        <f>INDEX(GR!$A$1:$F$499,MATCH($B17,GR!$A:$A,0),2)</f>
        <v>3</v>
      </c>
      <c r="N17" s="175">
        <f>INDEX(GR!$A$1:$F$499,MATCH($B17,GR!$A:$A,0),3)</f>
        <v>0</v>
      </c>
      <c r="O17" s="175">
        <f>INDEX(GR!$A$1:$F$499,MATCH($B17,GR!$A:$A,0),4)</f>
        <v>0</v>
      </c>
      <c r="P17" s="175">
        <f>INDEX(GR!$A$1:$F$499,MATCH($B17,GR!$A:$A,0),5)</f>
        <v>0</v>
      </c>
      <c r="Q17" s="175">
        <f>INDEX(GR!$A$1:$F$499,MATCH($B17,GR!$A:$A,0),6)</f>
        <v>0</v>
      </c>
      <c r="R17" s="37">
        <f t="shared" si="1"/>
        <v>5</v>
      </c>
      <c r="S17" s="38">
        <f t="shared" si="2"/>
        <v>0.6</v>
      </c>
      <c r="T17" s="38">
        <f t="shared" si="3"/>
        <v>-0.75</v>
      </c>
      <c r="U17" s="36">
        <f t="shared" si="9"/>
        <v>-1</v>
      </c>
      <c r="V17" s="39">
        <f>INDEX(AE!$A$1:$K$498,MATCH($B17,AE!$A:$A,0),7)</f>
        <v>3</v>
      </c>
      <c r="W17" s="40">
        <f>INDEX(AE!$A$1:$K$498,MATCH($B17,AE!$A:$A,0),8)</f>
        <v>1</v>
      </c>
      <c r="X17" s="40">
        <f>INDEX(AE!$A$1:$K$498,MATCH($B17,AE!$A:$A,0),9)</f>
        <v>0</v>
      </c>
      <c r="Y17" s="40">
        <f>INDEX(AE!$A$1:$K$498,MATCH($B17,AE!$A:$A,0),10)</f>
        <v>0</v>
      </c>
      <c r="Z17" s="177">
        <f>INDEX(AE!$A$1:$K$498,MATCH($B17,AE!$A:$A,0),11)</f>
        <v>0</v>
      </c>
      <c r="AA17" s="37">
        <f t="shared" si="4"/>
        <v>5</v>
      </c>
      <c r="AB17" s="38">
        <f t="shared" si="10"/>
        <v>0.8</v>
      </c>
      <c r="AC17" s="38">
        <f t="shared" si="11"/>
        <v>-1</v>
      </c>
      <c r="AD17" s="36">
        <f t="shared" si="12"/>
        <v>-1</v>
      </c>
      <c r="AE17" s="113">
        <f>INDEX(AE!$A$1:$K$500,MATCH($B17,AE!$A:$A,0),2)</f>
        <v>7</v>
      </c>
      <c r="AF17" s="114">
        <f>INDEX(AE!$A$1:$K$500,MATCH($B17,AE!$A:$A,0),3)</f>
        <v>2</v>
      </c>
      <c r="AG17" s="114">
        <f>INDEX(AE!$A$1:$K$500,MATCH($B17,AE!$A:$A,0),4)</f>
        <v>0</v>
      </c>
      <c r="AH17" s="114">
        <f>INDEX(AE!$A$1:$K$500,MATCH($B17,AE!$A:$A,0),5)</f>
        <v>0</v>
      </c>
      <c r="AI17" s="193">
        <f>INDEX(AE!$A$1:$K$500,MATCH($B17,AE!$A:$A,0),6)</f>
        <v>0</v>
      </c>
      <c r="AJ17" s="41">
        <f t="shared" si="13"/>
        <v>1.8</v>
      </c>
      <c r="AK17" s="38">
        <f t="shared" si="14"/>
        <v>-2.25</v>
      </c>
      <c r="AL17" s="36">
        <f t="shared" si="15"/>
        <v>-1</v>
      </c>
      <c r="AM17" s="42">
        <f t="shared" si="5"/>
        <v>0.44444444444444448</v>
      </c>
      <c r="AN17" s="43" t="str">
        <f t="shared" si="6"/>
        <v/>
      </c>
    </row>
    <row r="18" spans="1:40">
      <c r="A18" s="88" t="s">
        <v>650</v>
      </c>
      <c r="B18" s="60" t="s">
        <v>311</v>
      </c>
      <c r="C18" s="265" t="s">
        <v>32</v>
      </c>
      <c r="D18" s="153">
        <f>INDEX(PR!$A$1:$F$422,MATCH($B18,PR!$A:$A,0),2)</f>
        <v>0</v>
      </c>
      <c r="E18" s="154">
        <f>INDEX(PR!$A$1:$F$422,MATCH($B18,PR!$A:$A,0),3)</f>
        <v>0</v>
      </c>
      <c r="F18" s="154">
        <f>INDEX(PR!$A$1:$F$422,MATCH($B18,PR!$A:$A,0),4)</f>
        <v>0</v>
      </c>
      <c r="G18" s="154">
        <f>INDEX(PR!$A$1:$F$422,MATCH($B18,PR!$A:$A,0),5)</f>
        <v>3</v>
      </c>
      <c r="H18" s="154">
        <f>INDEX(PR!$A$1:$F$422,MATCH($B18,PR!$A:$A,0),6)</f>
        <v>3</v>
      </c>
      <c r="I18" s="62">
        <f t="shared" ref="I18:I21" si="41">COUNTIF(D18:H18,"&lt;20")</f>
        <v>5</v>
      </c>
      <c r="J18" s="155">
        <f t="shared" si="0"/>
        <v>3</v>
      </c>
      <c r="K18" s="155">
        <f t="shared" si="7"/>
        <v>0</v>
      </c>
      <c r="L18" s="63">
        <f t="shared" si="8"/>
        <v>0</v>
      </c>
      <c r="M18" s="154">
        <f>INDEX(GR!$A$1:$F$499,MATCH($B18,GR!$A:$A,0),2)</f>
        <v>0</v>
      </c>
      <c r="N18" s="154">
        <f>INDEX(GR!$A$1:$F$499,MATCH($B18,GR!$A:$A,0),3)</f>
        <v>0</v>
      </c>
      <c r="O18" s="154">
        <f>INDEX(GR!$A$1:$F$499,MATCH($B18,GR!$A:$A,0),4)</f>
        <v>0</v>
      </c>
      <c r="P18" s="154">
        <f>INDEX(GR!$A$1:$F$499,MATCH($B18,GR!$A:$A,0),5)</f>
        <v>0</v>
      </c>
      <c r="Q18" s="154">
        <f>INDEX(GR!$A$1:$F$499,MATCH($B18,GR!$A:$A,0),6)</f>
        <v>0</v>
      </c>
      <c r="R18" s="64">
        <f t="shared" si="1"/>
        <v>5</v>
      </c>
      <c r="S18" s="65">
        <f t="shared" si="2"/>
        <v>0</v>
      </c>
      <c r="T18" s="65" t="str">
        <f t="shared" si="3"/>
        <v/>
      </c>
      <c r="U18" s="63" t="str">
        <f t="shared" si="9"/>
        <v/>
      </c>
      <c r="V18" s="66">
        <f>INDEX(AE!$A$1:$K$498,MATCH($B18,AE!$A:$A,0),7)</f>
        <v>0</v>
      </c>
      <c r="W18" s="67">
        <f>INDEX(AE!$A$1:$K$498,MATCH($B18,AE!$A:$A,0),8)</f>
        <v>0</v>
      </c>
      <c r="X18" s="67">
        <f>INDEX(AE!$A$1:$K$498,MATCH($B18,AE!$A:$A,0),9)</f>
        <v>0</v>
      </c>
      <c r="Y18" s="67">
        <f>INDEX(AE!$A$1:$K$498,MATCH($B18,AE!$A:$A,0),10)</f>
        <v>0</v>
      </c>
      <c r="Z18" s="68">
        <f>INDEX(AE!$A$1:$K$498,MATCH($B18,AE!$A:$A,0),11)</f>
        <v>1</v>
      </c>
      <c r="AA18" s="64">
        <f t="shared" si="4"/>
        <v>5</v>
      </c>
      <c r="AB18" s="65">
        <f t="shared" si="10"/>
        <v>1</v>
      </c>
      <c r="AC18" s="65" t="str">
        <f t="shared" si="11"/>
        <v/>
      </c>
      <c r="AD18" s="63" t="str">
        <f t="shared" si="12"/>
        <v/>
      </c>
      <c r="AE18" s="110">
        <f>INDEX(AE!$A$1:$K$500,MATCH($B18,AE!$A:$A,0),2)</f>
        <v>0</v>
      </c>
      <c r="AF18" s="111">
        <f>INDEX(AE!$A$1:$K$500,MATCH($B18,AE!$A:$A,0),3)</f>
        <v>0</v>
      </c>
      <c r="AG18" s="111">
        <f>INDEX(AE!$A$1:$K$500,MATCH($B18,AE!$A:$A,0),4)</f>
        <v>0</v>
      </c>
      <c r="AH18" s="111">
        <f>INDEX(AE!$A$1:$K$500,MATCH($B18,AE!$A:$A,0),5)</f>
        <v>5</v>
      </c>
      <c r="AI18" s="188">
        <f>INDEX(AE!$A$1:$K$500,MATCH($B18,AE!$A:$A,0),6)</f>
        <v>5</v>
      </c>
      <c r="AJ18" s="69">
        <f t="shared" si="13"/>
        <v>5</v>
      </c>
      <c r="AK18" s="65">
        <f t="shared" si="14"/>
        <v>0</v>
      </c>
      <c r="AL18" s="63">
        <f t="shared" si="15"/>
        <v>0</v>
      </c>
      <c r="AM18" s="70">
        <f t="shared" si="5"/>
        <v>0.2</v>
      </c>
      <c r="AN18" s="71">
        <f t="shared" si="6"/>
        <v>0.2</v>
      </c>
    </row>
    <row r="19" spans="1:40">
      <c r="A19" s="88" t="s">
        <v>651</v>
      </c>
      <c r="B19" s="60" t="s">
        <v>312</v>
      </c>
      <c r="C19" s="261" t="s">
        <v>32</v>
      </c>
      <c r="D19" s="153">
        <f>INDEX(PR!$A$1:$F$422,MATCH($B19,PR!$A:$A,0),2)</f>
        <v>0</v>
      </c>
      <c r="E19" s="154">
        <f>INDEX(PR!$A$1:$F$422,MATCH($B19,PR!$A:$A,0),3)</f>
        <v>0</v>
      </c>
      <c r="F19" s="154">
        <f>INDEX(PR!$A$1:$F$422,MATCH($B19,PR!$A:$A,0),4)</f>
        <v>0</v>
      </c>
      <c r="G19" s="154">
        <f>INDEX(PR!$A$1:$F$422,MATCH($B19,PR!$A:$A,0),5)</f>
        <v>1</v>
      </c>
      <c r="H19" s="154">
        <f>INDEX(PR!$A$1:$F$422,MATCH($B19,PR!$A:$A,0),6)</f>
        <v>2</v>
      </c>
      <c r="I19" s="62">
        <f t="shared" si="41"/>
        <v>5</v>
      </c>
      <c r="J19" s="155">
        <f t="shared" si="0"/>
        <v>1.5</v>
      </c>
      <c r="K19" s="155">
        <f t="shared" si="7"/>
        <v>1</v>
      </c>
      <c r="L19" s="63">
        <f t="shared" si="8"/>
        <v>1</v>
      </c>
      <c r="M19" s="154">
        <f>INDEX(GR!$A$1:$F$499,MATCH($B19,GR!$A:$A,0),2)</f>
        <v>0</v>
      </c>
      <c r="N19" s="154">
        <f>INDEX(GR!$A$1:$F$499,MATCH($B19,GR!$A:$A,0),3)</f>
        <v>0</v>
      </c>
      <c r="O19" s="154">
        <f>INDEX(GR!$A$1:$F$499,MATCH($B19,GR!$A:$A,0),4)</f>
        <v>0</v>
      </c>
      <c r="P19" s="154">
        <f>INDEX(GR!$A$1:$F$499,MATCH($B19,GR!$A:$A,0),5)</f>
        <v>0</v>
      </c>
      <c r="Q19" s="154">
        <f>INDEX(GR!$A$1:$F$499,MATCH($B19,GR!$A:$A,0),6)</f>
        <v>0</v>
      </c>
      <c r="R19" s="64">
        <f t="shared" si="1"/>
        <v>5</v>
      </c>
      <c r="S19" s="65">
        <f t="shared" si="2"/>
        <v>0</v>
      </c>
      <c r="T19" s="65" t="str">
        <f t="shared" si="3"/>
        <v/>
      </c>
      <c r="U19" s="63" t="str">
        <f t="shared" si="9"/>
        <v/>
      </c>
      <c r="V19" s="66">
        <f>INDEX(AE!$A$1:$K$498,MATCH($B19,AE!$A:$A,0),7)</f>
        <v>0</v>
      </c>
      <c r="W19" s="67">
        <f>INDEX(AE!$A$1:$K$498,MATCH($B19,AE!$A:$A,0),8)</f>
        <v>0</v>
      </c>
      <c r="X19" s="67">
        <f>INDEX(AE!$A$1:$K$498,MATCH($B19,AE!$A:$A,0),9)</f>
        <v>0</v>
      </c>
      <c r="Y19" s="67">
        <f>INDEX(AE!$A$1:$K$498,MATCH($B19,AE!$A:$A,0),10)</f>
        <v>0</v>
      </c>
      <c r="Z19" s="68">
        <f>INDEX(AE!$A$1:$K$498,MATCH($B19,AE!$A:$A,0),11)</f>
        <v>0</v>
      </c>
      <c r="AA19" s="64">
        <f t="shared" si="4"/>
        <v>5</v>
      </c>
      <c r="AB19" s="65">
        <f t="shared" si="10"/>
        <v>0</v>
      </c>
      <c r="AC19" s="65" t="str">
        <f t="shared" si="11"/>
        <v/>
      </c>
      <c r="AD19" s="63" t="str">
        <f t="shared" si="12"/>
        <v/>
      </c>
      <c r="AE19" s="110">
        <f>INDEX(AE!$A$1:$K$500,MATCH($B19,AE!$A:$A,0),2)</f>
        <v>0</v>
      </c>
      <c r="AF19" s="111">
        <f>INDEX(AE!$A$1:$K$500,MATCH($B19,AE!$A:$A,0),3)</f>
        <v>0</v>
      </c>
      <c r="AG19" s="111">
        <f>INDEX(AE!$A$1:$K$500,MATCH($B19,AE!$A:$A,0),4)</f>
        <v>0</v>
      </c>
      <c r="AH19" s="111">
        <f>INDEX(AE!$A$1:$K$500,MATCH($B19,AE!$A:$A,0),5)</f>
        <v>0</v>
      </c>
      <c r="AI19" s="188">
        <f>INDEX(AE!$A$1:$K$500,MATCH($B19,AE!$A:$A,0),6)</f>
        <v>0</v>
      </c>
      <c r="AJ19" s="69">
        <f t="shared" si="13"/>
        <v>0</v>
      </c>
      <c r="AK19" s="65" t="str">
        <f t="shared" si="14"/>
        <v/>
      </c>
      <c r="AL19" s="63" t="str">
        <f t="shared" si="15"/>
        <v/>
      </c>
      <c r="AM19" s="70" t="str">
        <f t="shared" si="5"/>
        <v/>
      </c>
      <c r="AN19" s="71" t="str">
        <f t="shared" si="6"/>
        <v/>
      </c>
    </row>
    <row r="20" spans="1:40">
      <c r="A20" s="88" t="s">
        <v>652</v>
      </c>
      <c r="B20" s="60" t="s">
        <v>341</v>
      </c>
      <c r="C20" s="261" t="s">
        <v>32</v>
      </c>
      <c r="D20" s="153">
        <f>INDEX(PR!$A$1:$F$422,MATCH($B20,PR!$A:$A,0),2)</f>
        <v>0</v>
      </c>
      <c r="E20" s="154">
        <f>INDEX(PR!$A$1:$F$422,MATCH($B20,PR!$A:$A,0),3)</f>
        <v>0</v>
      </c>
      <c r="F20" s="154">
        <f>INDEX(PR!$A$1:$F$422,MATCH($B20,PR!$A:$A,0),4)</f>
        <v>0</v>
      </c>
      <c r="G20" s="154">
        <f>INDEX(PR!$A$1:$F$422,MATCH($B20,PR!$A:$A,0),5)</f>
        <v>6</v>
      </c>
      <c r="H20" s="154">
        <f>INDEX(PR!$A$1:$F$422,MATCH($B20,PR!$A:$A,0),6)</f>
        <v>50</v>
      </c>
      <c r="I20" s="62">
        <f t="shared" si="41"/>
        <v>4</v>
      </c>
      <c r="J20" s="155">
        <f t="shared" si="0"/>
        <v>28</v>
      </c>
      <c r="K20" s="155">
        <f t="shared" si="7"/>
        <v>44</v>
      </c>
      <c r="L20" s="63">
        <f t="shared" si="8"/>
        <v>7.333333333333333</v>
      </c>
      <c r="M20" s="154">
        <f>INDEX(GR!$A$1:$F$499,MATCH($B20,GR!$A:$A,0),2)</f>
        <v>0</v>
      </c>
      <c r="N20" s="154">
        <f>INDEX(GR!$A$1:$F$499,MATCH($B20,GR!$A:$A,0),3)</f>
        <v>0</v>
      </c>
      <c r="O20" s="154">
        <f>INDEX(GR!$A$1:$F$499,MATCH($B20,GR!$A:$A,0),4)</f>
        <v>0</v>
      </c>
      <c r="P20" s="154">
        <f>INDEX(GR!$A$1:$F$499,MATCH($B20,GR!$A:$A,0),5)</f>
        <v>0</v>
      </c>
      <c r="Q20" s="154">
        <f>INDEX(GR!$A$1:$F$499,MATCH($B20,GR!$A:$A,0),6)</f>
        <v>6</v>
      </c>
      <c r="R20" s="64">
        <f t="shared" si="1"/>
        <v>5</v>
      </c>
      <c r="S20" s="65">
        <f t="shared" si="2"/>
        <v>6</v>
      </c>
      <c r="T20" s="65" t="str">
        <f t="shared" si="3"/>
        <v/>
      </c>
      <c r="U20" s="63" t="str">
        <f t="shared" si="9"/>
        <v/>
      </c>
      <c r="V20" s="66">
        <f>INDEX(AE!$A$1:$K$498,MATCH($B20,AE!$A:$A,0),7)</f>
        <v>0</v>
      </c>
      <c r="W20" s="67">
        <f>INDEX(AE!$A$1:$K$498,MATCH($B20,AE!$A:$A,0),8)</f>
        <v>0</v>
      </c>
      <c r="X20" s="67">
        <f>INDEX(AE!$A$1:$K$498,MATCH($B20,AE!$A:$A,0),9)</f>
        <v>0</v>
      </c>
      <c r="Y20" s="67">
        <f>INDEX(AE!$A$1:$K$498,MATCH($B20,AE!$A:$A,0),10)</f>
        <v>2</v>
      </c>
      <c r="Z20" s="68">
        <f>INDEX(AE!$A$1:$K$498,MATCH($B20,AE!$A:$A,0),11)</f>
        <v>4</v>
      </c>
      <c r="AA20" s="64">
        <f t="shared" si="4"/>
        <v>5</v>
      </c>
      <c r="AB20" s="65">
        <f t="shared" si="10"/>
        <v>3</v>
      </c>
      <c r="AC20" s="65">
        <f t="shared" si="11"/>
        <v>2</v>
      </c>
      <c r="AD20" s="63">
        <f t="shared" si="12"/>
        <v>1</v>
      </c>
      <c r="AE20" s="110">
        <f>INDEX(AE!$A$1:$K$500,MATCH($B20,AE!$A:$A,0),2)</f>
        <v>0</v>
      </c>
      <c r="AF20" s="111">
        <f>INDEX(AE!$A$1:$K$500,MATCH($B20,AE!$A:$A,0),3)</f>
        <v>0</v>
      </c>
      <c r="AG20" s="111">
        <f>INDEX(AE!$A$1:$K$500,MATCH($B20,AE!$A:$A,0),4)</f>
        <v>0</v>
      </c>
      <c r="AH20" s="111">
        <f>INDEX(AE!$A$1:$K$500,MATCH($B20,AE!$A:$A,0),5)</f>
        <v>3</v>
      </c>
      <c r="AI20" s="188">
        <f>INDEX(AE!$A$1:$K$500,MATCH($B20,AE!$A:$A,0),6)</f>
        <v>9</v>
      </c>
      <c r="AJ20" s="69">
        <f t="shared" si="13"/>
        <v>6</v>
      </c>
      <c r="AK20" s="65">
        <f t="shared" si="14"/>
        <v>6</v>
      </c>
      <c r="AL20" s="63">
        <f t="shared" si="15"/>
        <v>2</v>
      </c>
      <c r="AM20" s="70">
        <f t="shared" si="5"/>
        <v>0.5</v>
      </c>
      <c r="AN20" s="71">
        <f t="shared" si="6"/>
        <v>0.44444444444444442</v>
      </c>
    </row>
    <row r="21" spans="1:40">
      <c r="A21" s="197" t="s">
        <v>653</v>
      </c>
      <c r="B21" s="96" t="s">
        <v>325</v>
      </c>
      <c r="C21" s="266" t="s">
        <v>32</v>
      </c>
      <c r="D21" s="198">
        <f>INDEX(PR!$A$1:$F$422,MATCH($B21,PR!$A:$A,0),2)</f>
        <v>0</v>
      </c>
      <c r="E21" s="199">
        <f>INDEX(PR!$A$1:$F$422,MATCH($B21,PR!$A:$A,0),3)</f>
        <v>0</v>
      </c>
      <c r="F21" s="199">
        <f>INDEX(PR!$A$1:$F$422,MATCH($B21,PR!$A:$A,0),4)</f>
        <v>0</v>
      </c>
      <c r="G21" s="199">
        <f>INDEX(PR!$A$1:$F$422,MATCH($B21,PR!$A:$A,0),5)</f>
        <v>2</v>
      </c>
      <c r="H21" s="200">
        <f>INDEX(PR!$A$1:$F$422,MATCH($B21,PR!$A:$A,0),6)</f>
        <v>7</v>
      </c>
      <c r="I21" s="97">
        <f t="shared" si="41"/>
        <v>5</v>
      </c>
      <c r="J21" s="201">
        <f t="shared" si="0"/>
        <v>4.5</v>
      </c>
      <c r="K21" s="201">
        <f t="shared" si="7"/>
        <v>5</v>
      </c>
      <c r="L21" s="98">
        <f t="shared" si="8"/>
        <v>2.5</v>
      </c>
      <c r="M21" s="198">
        <f>INDEX(GR!$A$1:$F$499,MATCH($B21,GR!$A:$A,0),2)</f>
        <v>0</v>
      </c>
      <c r="N21" s="199">
        <f>INDEX(GR!$A$1:$F$499,MATCH($B21,GR!$A:$A,0),3)</f>
        <v>0</v>
      </c>
      <c r="O21" s="199">
        <f>INDEX(GR!$A$1:$F$499,MATCH($B21,GR!$A:$A,0),4)</f>
        <v>0</v>
      </c>
      <c r="P21" s="199">
        <f>INDEX(GR!$A$1:$F$499,MATCH($B21,GR!$A:$A,0),5)</f>
        <v>0</v>
      </c>
      <c r="Q21" s="199">
        <f>INDEX(GR!$A$1:$F$499,MATCH($B21,GR!$A:$A,0),6)</f>
        <v>12</v>
      </c>
      <c r="R21" s="99">
        <f t="shared" si="1"/>
        <v>4</v>
      </c>
      <c r="S21" s="100">
        <f t="shared" si="2"/>
        <v>12</v>
      </c>
      <c r="T21" s="100" t="str">
        <f t="shared" si="3"/>
        <v/>
      </c>
      <c r="U21" s="98" t="str">
        <f t="shared" si="9"/>
        <v/>
      </c>
      <c r="V21" s="101">
        <f>INDEX(AE!$A$1:$K$498,MATCH($B21,AE!$A:$A,0),7)</f>
        <v>0</v>
      </c>
      <c r="W21" s="102">
        <f>INDEX(AE!$A$1:$K$498,MATCH($B21,AE!$A:$A,0),8)</f>
        <v>0</v>
      </c>
      <c r="X21" s="102">
        <f>INDEX(AE!$A$1:$K$498,MATCH($B21,AE!$A:$A,0),9)</f>
        <v>0</v>
      </c>
      <c r="Y21" s="102">
        <f>INDEX(AE!$A$1:$K$498,MATCH($B21,AE!$A:$A,0),10)</f>
        <v>0</v>
      </c>
      <c r="Z21" s="195">
        <f>INDEX(AE!$A$1:$K$498,MATCH($B21,AE!$A:$A,0),11)</f>
        <v>0</v>
      </c>
      <c r="AA21" s="99">
        <f t="shared" si="4"/>
        <v>5</v>
      </c>
      <c r="AB21" s="100">
        <f t="shared" si="10"/>
        <v>0</v>
      </c>
      <c r="AC21" s="100" t="str">
        <f t="shared" si="11"/>
        <v/>
      </c>
      <c r="AD21" s="98" t="str">
        <f t="shared" si="12"/>
        <v/>
      </c>
      <c r="AE21" s="145">
        <f>INDEX(AE!$A$1:$K$500,MATCH($B21,AE!$A:$A,0),2)</f>
        <v>0</v>
      </c>
      <c r="AF21" s="146">
        <f>INDEX(AE!$A$1:$K$500,MATCH($B21,AE!$A:$A,0),3)</f>
        <v>0</v>
      </c>
      <c r="AG21" s="146">
        <f>INDEX(AE!$A$1:$K$500,MATCH($B21,AE!$A:$A,0),4)</f>
        <v>0</v>
      </c>
      <c r="AH21" s="146">
        <f>INDEX(AE!$A$1:$K$500,MATCH($B21,AE!$A:$A,0),5)</f>
        <v>0</v>
      </c>
      <c r="AI21" s="202">
        <f>INDEX(AE!$A$1:$K$500,MATCH($B21,AE!$A:$A,0),6)</f>
        <v>0</v>
      </c>
      <c r="AJ21" s="103">
        <f t="shared" si="13"/>
        <v>0</v>
      </c>
      <c r="AK21" s="100" t="str">
        <f t="shared" si="14"/>
        <v/>
      </c>
      <c r="AL21" s="98" t="str">
        <f t="shared" si="15"/>
        <v/>
      </c>
      <c r="AM21" s="104" t="str">
        <f t="shared" si="5"/>
        <v/>
      </c>
      <c r="AN21" s="105" t="str">
        <f t="shared" si="6"/>
        <v/>
      </c>
    </row>
    <row r="23" spans="1:40">
      <c r="A23" s="84" t="s">
        <v>576</v>
      </c>
      <c r="B23" s="84" t="s">
        <v>577</v>
      </c>
    </row>
    <row r="24" spans="1:40">
      <c r="A24" s="84" t="s">
        <v>108</v>
      </c>
      <c r="B24" s="107" t="s">
        <v>578</v>
      </c>
    </row>
    <row r="26" spans="1:40">
      <c r="A26" s="84" t="s">
        <v>579</v>
      </c>
      <c r="B26" s="84" t="s">
        <v>580</v>
      </c>
    </row>
    <row r="27" spans="1:40">
      <c r="A27" s="84" t="s">
        <v>111</v>
      </c>
      <c r="B27" s="107" t="s">
        <v>578</v>
      </c>
    </row>
    <row r="29" spans="1:40">
      <c r="A29" s="84" t="s">
        <v>112</v>
      </c>
      <c r="B29" s="84" t="s">
        <v>580</v>
      </c>
    </row>
    <row r="30" spans="1:40">
      <c r="A30" s="84" t="s">
        <v>111</v>
      </c>
      <c r="B30" s="107" t="s">
        <v>578</v>
      </c>
    </row>
    <row r="32" spans="1:40">
      <c r="A32" s="84" t="s">
        <v>113</v>
      </c>
      <c r="B32" s="107" t="s">
        <v>578</v>
      </c>
    </row>
    <row r="34" spans="1:2">
      <c r="A34" s="84" t="s">
        <v>114</v>
      </c>
      <c r="B34" s="84" t="s">
        <v>581</v>
      </c>
    </row>
    <row r="35" spans="1:2">
      <c r="A35" s="84" t="s">
        <v>116</v>
      </c>
      <c r="B35" s="84" t="s">
        <v>581</v>
      </c>
    </row>
    <row r="37" spans="1:2">
      <c r="A37" s="84" t="s">
        <v>120</v>
      </c>
    </row>
    <row r="38" spans="1:2">
      <c r="A38" s="84" t="s">
        <v>121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J1:AL1"/>
    <mergeCell ref="AE1:AI1"/>
    <mergeCell ref="D1:H1"/>
    <mergeCell ref="M1:Q1"/>
    <mergeCell ref="V1:Z1"/>
    <mergeCell ref="I1:L1"/>
    <mergeCell ref="R1:U1"/>
    <mergeCell ref="AA1:A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879C-AA54-EA49-9382-F6F9FC4C1833}">
  <dimension ref="A1:J19"/>
  <sheetViews>
    <sheetView workbookViewId="0">
      <selection activeCell="I3" sqref="I3"/>
    </sheetView>
  </sheetViews>
  <sheetFormatPr defaultColWidth="9.796875" defaultRowHeight="14.4"/>
  <cols>
    <col min="1" max="1" width="25.796875" style="84" customWidth="1"/>
    <col min="2" max="6" width="6.19921875" style="84" customWidth="1"/>
    <col min="7" max="16384" width="9.796875" style="84"/>
  </cols>
  <sheetData>
    <row r="1" spans="1:10" s="5" customFormat="1">
      <c r="A1" s="1"/>
      <c r="B1" s="318" t="s">
        <v>0</v>
      </c>
      <c r="C1" s="316"/>
      <c r="D1" s="316"/>
      <c r="E1" s="316"/>
      <c r="F1" s="317"/>
      <c r="G1" s="203"/>
      <c r="H1" s="203"/>
    </row>
    <row r="2" spans="1:10" s="5" customFormat="1">
      <c r="A2" s="6" t="s">
        <v>586</v>
      </c>
      <c r="B2" s="8" t="s">
        <v>8</v>
      </c>
      <c r="C2" s="9" t="s">
        <v>9</v>
      </c>
      <c r="D2" s="9" t="s">
        <v>10</v>
      </c>
      <c r="E2" s="9" t="s">
        <v>11</v>
      </c>
      <c r="F2" s="116" t="s">
        <v>626</v>
      </c>
      <c r="G2" s="204" t="s">
        <v>154</v>
      </c>
      <c r="H2" s="204" t="s">
        <v>587</v>
      </c>
      <c r="J2" s="9"/>
    </row>
    <row r="3" spans="1:10" s="5" customFormat="1">
      <c r="A3" s="84" t="s">
        <v>472</v>
      </c>
      <c r="B3" s="23">
        <f>INDEX(ME!$A$1:$G$350,MATCH($A3,ME!$A:$A,0),2)</f>
        <v>22</v>
      </c>
      <c r="C3" s="24">
        <f>INDEX(ME!$A$1:$G$350,MATCH($A3,ME!$A:$A,0),3)</f>
        <v>36</v>
      </c>
      <c r="D3" s="24">
        <f>INDEX(ME!$A$1:$G$350,MATCH($A3,ME!$A:$A,0),4)</f>
        <v>25</v>
      </c>
      <c r="E3" s="24">
        <f>INDEX(ME!$A$1:$G$350,MATCH($A3,ME!$A:$A,0),5)</f>
        <v>19</v>
      </c>
      <c r="F3" s="117">
        <f>INDEX(ME!$A$1:$G$350,MATCH($A3,ME!$A:$A,0),6)</f>
        <v>16</v>
      </c>
      <c r="G3" s="205">
        <f>AVERAGE(B3:F3)</f>
        <v>23.6</v>
      </c>
      <c r="H3" s="205">
        <f>COUNTIF(B3:F3,"&lt;5")</f>
        <v>0</v>
      </c>
    </row>
    <row r="4" spans="1:10" s="5" customFormat="1">
      <c r="A4" s="1"/>
      <c r="B4" s="318" t="s">
        <v>0</v>
      </c>
      <c r="C4" s="316"/>
      <c r="D4" s="316"/>
      <c r="E4" s="316"/>
      <c r="F4" s="317"/>
      <c r="G4" s="203"/>
      <c r="H4" s="203"/>
    </row>
    <row r="5" spans="1:10" s="5" customFormat="1">
      <c r="A5" s="6" t="s">
        <v>588</v>
      </c>
      <c r="B5" s="8" t="s">
        <v>8</v>
      </c>
      <c r="C5" s="9" t="s">
        <v>9</v>
      </c>
      <c r="D5" s="9" t="s">
        <v>10</v>
      </c>
      <c r="E5" s="9" t="s">
        <v>11</v>
      </c>
      <c r="F5" s="116" t="s">
        <v>626</v>
      </c>
      <c r="G5" s="204" t="s">
        <v>154</v>
      </c>
      <c r="H5" s="204" t="s">
        <v>587</v>
      </c>
    </row>
    <row r="6" spans="1:10" s="5" customFormat="1" ht="15.6">
      <c r="A6" s="295" t="s">
        <v>668</v>
      </c>
      <c r="B6" s="296" t="str">
        <f>INDEX(ME!$A$1:$G$350,MATCH($A6,ME!$A:$A,0),2)</f>
        <v>.</v>
      </c>
      <c r="C6" s="297" t="str">
        <f>INDEX(ME!$A$1:$G$350,MATCH($A6,ME!$A:$A,0),3)</f>
        <v>.</v>
      </c>
      <c r="D6" s="297" t="str">
        <f>INDEX(ME!$A$1:$G$350,MATCH($A6,ME!$A:$A,0),4)</f>
        <v>.</v>
      </c>
      <c r="E6" s="297">
        <f>INDEX(ME!$A$1:$G$350,MATCH($A6,ME!$A:$A,0),5)</f>
        <v>10</v>
      </c>
      <c r="F6" s="298">
        <f>INDEX(ME!$A$1:$G$350,MATCH($A6,ME!$A:$A,0),6)</f>
        <v>14</v>
      </c>
      <c r="G6" s="299">
        <f>AVERAGE(B6:F6)</f>
        <v>12</v>
      </c>
      <c r="H6" s="299">
        <f>COUNTIF(B6:F6,"&lt;5")</f>
        <v>0</v>
      </c>
    </row>
    <row r="7" spans="1:10" s="5" customFormat="1">
      <c r="A7" s="300" t="s">
        <v>487</v>
      </c>
      <c r="B7" s="296" t="str">
        <f>INDEX(ME!$A$1:$G$350,MATCH($A7,ME!$A:$A,0),2)</f>
        <v>.</v>
      </c>
      <c r="C7" s="297" t="str">
        <f>INDEX(ME!$A$1:$G$350,MATCH($A7,ME!$A:$A,0),3)</f>
        <v>.</v>
      </c>
      <c r="D7" s="297" t="str">
        <f>INDEX(ME!$A$1:$G$350,MATCH($A7,ME!$A:$A,0),4)</f>
        <v>.</v>
      </c>
      <c r="E7" s="297">
        <f>INDEX(ME!$A$1:$G$350,MATCH($A7,ME!$A:$A,0),5)</f>
        <v>4</v>
      </c>
      <c r="F7" s="298">
        <f>INDEX(ME!$A$1:$G$350,MATCH($A7,ME!$A:$A,0),6)</f>
        <v>12</v>
      </c>
      <c r="G7" s="299">
        <f t="shared" ref="G7" si="0">AVERAGE(B7:F7)</f>
        <v>8</v>
      </c>
      <c r="H7" s="299">
        <f t="shared" ref="H7" si="1">COUNTIF(B7:F7,"&lt;5")</f>
        <v>1</v>
      </c>
    </row>
    <row r="8" spans="1:10" s="5" customFormat="1" ht="15.6">
      <c r="A8" s="295" t="s">
        <v>669</v>
      </c>
      <c r="B8" s="296" t="str">
        <f>INDEX(ME!$A$1:$G$350,MATCH($A8,ME!$A:$A,0),2)</f>
        <v>.</v>
      </c>
      <c r="C8" s="297" t="str">
        <f>INDEX(ME!$A$1:$G$350,MATCH($A8,ME!$A:$A,0),3)</f>
        <v>.</v>
      </c>
      <c r="D8" s="297" t="str">
        <f>INDEX(ME!$A$1:$G$350,MATCH($A8,ME!$A:$A,0),4)</f>
        <v>.</v>
      </c>
      <c r="E8" s="297">
        <f>INDEX(ME!$A$1:$G$350,MATCH($A8,ME!$A:$A,0),5)</f>
        <v>3</v>
      </c>
      <c r="F8" s="298">
        <f>INDEX(ME!$A$1:$G$350,MATCH($A8,ME!$A:$A,0),6)</f>
        <v>2</v>
      </c>
      <c r="G8" s="299">
        <f t="shared" ref="G8" si="2">AVERAGE(B8:F8)</f>
        <v>2.5</v>
      </c>
      <c r="H8" s="299">
        <f t="shared" ref="H8" si="3">COUNTIF(B8:F8,"&lt;5")</f>
        <v>2</v>
      </c>
    </row>
    <row r="9" spans="1:10" s="5" customFormat="1">
      <c r="A9" s="84" t="s">
        <v>484</v>
      </c>
      <c r="B9" s="23">
        <f>INDEX(ME!$A$1:$G$350,MATCH($A9,ME!$A:$A,0),2)</f>
        <v>47</v>
      </c>
      <c r="C9" s="24">
        <f>INDEX(ME!$A$1:$G$350,MATCH($A9,ME!$A:$A,0),3)</f>
        <v>35</v>
      </c>
      <c r="D9" s="24">
        <f>INDEX(ME!$A$1:$G$350,MATCH($A9,ME!$A:$A,0),4)</f>
        <v>22</v>
      </c>
      <c r="E9" s="24">
        <f>INDEX(ME!$A$1:$G$350,MATCH($A9,ME!$A:$A,0),5)</f>
        <v>19</v>
      </c>
      <c r="F9" s="117">
        <f>INDEX(ME!$A$1:$G$350,MATCH($A9,ME!$A:$A,0),6)</f>
        <v>17</v>
      </c>
      <c r="G9" s="205">
        <f>AVERAGE(B9:F9)</f>
        <v>28</v>
      </c>
      <c r="H9" s="205">
        <f>COUNTIF(B9:F9,"&lt;5")</f>
        <v>0</v>
      </c>
    </row>
    <row r="10" spans="1:10" s="5" customFormat="1">
      <c r="A10" s="1"/>
      <c r="B10" s="318" t="s">
        <v>0</v>
      </c>
      <c r="C10" s="316"/>
      <c r="D10" s="316"/>
      <c r="E10" s="316"/>
      <c r="F10" s="317"/>
      <c r="G10" s="203"/>
      <c r="H10" s="203"/>
    </row>
    <row r="11" spans="1:10" s="5" customFormat="1">
      <c r="A11" s="6" t="s">
        <v>589</v>
      </c>
      <c r="B11" s="8" t="s">
        <v>8</v>
      </c>
      <c r="C11" s="9" t="s">
        <v>9</v>
      </c>
      <c r="D11" s="9" t="s">
        <v>10</v>
      </c>
      <c r="E11" s="9" t="s">
        <v>11</v>
      </c>
      <c r="F11" s="116" t="s">
        <v>626</v>
      </c>
      <c r="G11" s="204" t="s">
        <v>154</v>
      </c>
      <c r="H11" s="204" t="s">
        <v>587</v>
      </c>
    </row>
    <row r="12" spans="1:10" s="5" customFormat="1">
      <c r="A12" s="300" t="s">
        <v>666</v>
      </c>
      <c r="B12" s="296">
        <f>INDEX(ME!$A$1:$G$350,MATCH($A12,ME!$A:$A,0),2)</f>
        <v>0</v>
      </c>
      <c r="C12" s="297">
        <f>INDEX(ME!$A$1:$G$350,MATCH($A12,ME!$A:$A,0),3)</f>
        <v>0</v>
      </c>
      <c r="D12" s="297">
        <f>INDEX(ME!$A$1:$G$350,MATCH($A12,ME!$A:$A,0),4)</f>
        <v>8</v>
      </c>
      <c r="E12" s="297">
        <f>INDEX(ME!$A$1:$G$350,MATCH($A12,ME!$A:$A,0),5)</f>
        <v>104</v>
      </c>
      <c r="F12" s="298">
        <f>INDEX(ME!$A$1:$G$350,MATCH($A12,ME!$A:$A,0),6)</f>
        <v>82</v>
      </c>
      <c r="G12" s="299">
        <f t="shared" ref="G12:G18" si="4">AVERAGE(B12:F12)</f>
        <v>38.799999999999997</v>
      </c>
      <c r="H12" s="299">
        <f t="shared" ref="H12:H18" si="5">COUNTIF(B12:F12,"&lt;5")</f>
        <v>2</v>
      </c>
    </row>
    <row r="13" spans="1:10" s="5" customFormat="1">
      <c r="A13" s="300" t="s">
        <v>493</v>
      </c>
      <c r="B13" s="296" t="str">
        <f>INDEX(ME!$A$1:$G$350,MATCH($A13,ME!$A:$A,0),2)</f>
        <v>.</v>
      </c>
      <c r="C13" s="297" t="str">
        <f>INDEX(ME!$A$1:$G$350,MATCH($A13,ME!$A:$A,0),3)</f>
        <v>.</v>
      </c>
      <c r="D13" s="297" t="str">
        <f>INDEX(ME!$A$1:$G$350,MATCH($A13,ME!$A:$A,0),4)</f>
        <v>.</v>
      </c>
      <c r="E13" s="297" t="str">
        <f>INDEX(ME!$A$1:$G$350,MATCH($A13,ME!$A:$A,0),5)</f>
        <v>.</v>
      </c>
      <c r="F13" s="298">
        <f>INDEX(ME!$A$1:$G$350,MATCH($A13,ME!$A:$A,0),6)</f>
        <v>6</v>
      </c>
      <c r="G13" s="299">
        <f t="shared" si="4"/>
        <v>6</v>
      </c>
      <c r="H13" s="299">
        <f t="shared" si="5"/>
        <v>0</v>
      </c>
    </row>
    <row r="14" spans="1:10" s="5" customFormat="1" ht="15.6">
      <c r="A14" s="295" t="s">
        <v>670</v>
      </c>
      <c r="B14" s="296"/>
      <c r="C14" s="297"/>
      <c r="D14" s="297"/>
      <c r="E14" s="297"/>
      <c r="F14" s="298"/>
      <c r="G14" s="299"/>
      <c r="H14" s="299"/>
    </row>
    <row r="15" spans="1:10" s="5" customFormat="1">
      <c r="A15" s="300" t="s">
        <v>494</v>
      </c>
      <c r="B15" s="296" t="str">
        <f>INDEX(ME!$A$1:$G$350,MATCH($A15,ME!$A:$A,0),2)</f>
        <v>.</v>
      </c>
      <c r="C15" s="297" t="str">
        <f>INDEX(ME!$A$1:$G$350,MATCH($A15,ME!$A:$A,0),3)</f>
        <v>.</v>
      </c>
      <c r="D15" s="297" t="str">
        <f>INDEX(ME!$A$1:$G$350,MATCH($A15,ME!$A:$A,0),4)</f>
        <v>.</v>
      </c>
      <c r="E15" s="297" t="str">
        <f>INDEX(ME!$A$1:$G$350,MATCH($A15,ME!$A:$A,0),5)</f>
        <v>.</v>
      </c>
      <c r="F15" s="298">
        <f>INDEX(ME!$A$1:$G$350,MATCH($A15,ME!$A:$A,0),6)</f>
        <v>9</v>
      </c>
      <c r="G15" s="299">
        <f t="shared" si="4"/>
        <v>9</v>
      </c>
      <c r="H15" s="299">
        <f t="shared" si="5"/>
        <v>0</v>
      </c>
    </row>
    <row r="16" spans="1:10" s="5" customFormat="1" ht="15.6">
      <c r="A16" s="295" t="s">
        <v>671</v>
      </c>
      <c r="B16" s="296"/>
      <c r="C16" s="297"/>
      <c r="D16" s="297"/>
      <c r="E16" s="297"/>
      <c r="F16" s="298"/>
      <c r="G16" s="299"/>
      <c r="H16" s="299"/>
    </row>
    <row r="17" spans="1:8" s="5" customFormat="1" ht="15.6">
      <c r="A17" s="295" t="s">
        <v>667</v>
      </c>
      <c r="B17" s="296" t="str">
        <f>INDEX(ME!$A$1:$G$350,MATCH($A17,ME!$A:$A,0),2)</f>
        <v>.</v>
      </c>
      <c r="C17" s="297" t="str">
        <f>INDEX(ME!$A$1:$G$350,MATCH($A17,ME!$A:$A,0),3)</f>
        <v>.</v>
      </c>
      <c r="D17" s="297" t="str">
        <f>INDEX(ME!$A$1:$G$350,MATCH($A17,ME!$A:$A,0),4)</f>
        <v>.</v>
      </c>
      <c r="E17" s="297">
        <f>INDEX(ME!$A$1:$G$350,MATCH($A17,ME!$A:$A,0),5)</f>
        <v>1</v>
      </c>
      <c r="F17" s="298">
        <f>INDEX(ME!$A$1:$G$350,MATCH($A17,ME!$A:$A,0),6)</f>
        <v>5</v>
      </c>
      <c r="G17" s="299">
        <f t="shared" si="4"/>
        <v>3</v>
      </c>
      <c r="H17" s="299">
        <f t="shared" si="5"/>
        <v>1</v>
      </c>
    </row>
    <row r="18" spans="1:8" s="5" customFormat="1">
      <c r="A18" s="84" t="s">
        <v>500</v>
      </c>
      <c r="B18" s="149">
        <f>INDEX(ME!$A$1:$G$350,MATCH($A18,ME!$A:$A,0),2)</f>
        <v>48</v>
      </c>
      <c r="C18" s="150">
        <f>INDEX(ME!$A$1:$G$350,MATCH($A18,ME!$A:$A,0),3)</f>
        <v>33</v>
      </c>
      <c r="D18" s="150">
        <f>INDEX(ME!$A$1:$G$350,MATCH($A18,ME!$A:$A,0),4)</f>
        <v>27</v>
      </c>
      <c r="E18" s="150">
        <f>INDEX(ME!$A$1:$G$350,MATCH($A18,ME!$A:$A,0),5)</f>
        <v>13</v>
      </c>
      <c r="F18" s="206">
        <f>INDEX(ME!$A$1:$G$350,MATCH($A18,ME!$A:$A,0),6)</f>
        <v>17</v>
      </c>
      <c r="G18" s="205">
        <f t="shared" si="4"/>
        <v>27.6</v>
      </c>
      <c r="H18" s="205">
        <f t="shared" si="5"/>
        <v>0</v>
      </c>
    </row>
    <row r="19" spans="1:8" ht="15.6">
      <c r="A19" s="293"/>
    </row>
  </sheetData>
  <mergeCells count="3">
    <mergeCell ref="B4:F4"/>
    <mergeCell ref="B10:F10"/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B2F2-7AE7-E84B-B04D-6F2DC84C227D}">
  <dimension ref="A1:F72"/>
  <sheetViews>
    <sheetView topLeftCell="A3" workbookViewId="0">
      <selection activeCell="B72" sqref="B72"/>
    </sheetView>
  </sheetViews>
  <sheetFormatPr defaultColWidth="11.19921875" defaultRowHeight="15.6"/>
  <cols>
    <col min="1" max="1" width="20" customWidth="1"/>
  </cols>
  <sheetData>
    <row r="1" spans="1:6">
      <c r="A1" s="220" t="s">
        <v>642</v>
      </c>
      <c r="B1" s="220" t="s">
        <v>454</v>
      </c>
      <c r="C1" s="220" t="s">
        <v>455</v>
      </c>
      <c r="D1" s="220" t="s">
        <v>456</v>
      </c>
      <c r="E1" s="220" t="s">
        <v>471</v>
      </c>
      <c r="F1" s="220" t="s">
        <v>643</v>
      </c>
    </row>
    <row r="2" spans="1:6">
      <c r="A2" s="222" t="s">
        <v>231</v>
      </c>
      <c r="B2" s="223">
        <v>40</v>
      </c>
      <c r="C2" s="223">
        <v>43</v>
      </c>
      <c r="D2" s="223">
        <v>44</v>
      </c>
      <c r="E2" s="223">
        <v>25</v>
      </c>
      <c r="F2" s="223">
        <v>21</v>
      </c>
    </row>
    <row r="3" spans="1:6">
      <c r="A3" s="222" t="s">
        <v>232</v>
      </c>
      <c r="B3" s="223"/>
      <c r="C3" s="223"/>
      <c r="D3" s="223">
        <v>8</v>
      </c>
      <c r="E3" s="223">
        <v>5</v>
      </c>
      <c r="F3" s="223">
        <v>5</v>
      </c>
    </row>
    <row r="4" spans="1:6">
      <c r="A4" s="222" t="s">
        <v>249</v>
      </c>
      <c r="B4" s="223"/>
      <c r="C4" s="223"/>
      <c r="D4" s="223"/>
      <c r="E4" s="223">
        <v>11</v>
      </c>
      <c r="F4" s="223">
        <v>28</v>
      </c>
    </row>
    <row r="5" spans="1:6">
      <c r="A5" s="222" t="s">
        <v>250</v>
      </c>
      <c r="B5" s="223">
        <v>316</v>
      </c>
      <c r="C5" s="223">
        <v>223</v>
      </c>
      <c r="D5" s="223">
        <v>183</v>
      </c>
      <c r="E5" s="223">
        <v>165</v>
      </c>
      <c r="F5" s="223">
        <v>146</v>
      </c>
    </row>
    <row r="6" spans="1:6">
      <c r="A6" s="222" t="s">
        <v>259</v>
      </c>
      <c r="B6" s="223"/>
      <c r="C6" s="223">
        <v>4</v>
      </c>
      <c r="D6" s="223">
        <v>69</v>
      </c>
      <c r="E6" s="223">
        <v>126</v>
      </c>
      <c r="F6" s="223">
        <v>109</v>
      </c>
    </row>
    <row r="7" spans="1:6">
      <c r="A7" s="222" t="s">
        <v>260</v>
      </c>
      <c r="B7" s="223"/>
      <c r="C7" s="223"/>
      <c r="D7" s="223"/>
      <c r="E7" s="223">
        <v>16</v>
      </c>
      <c r="F7" s="223">
        <v>36</v>
      </c>
    </row>
    <row r="8" spans="1:6">
      <c r="A8" s="222" t="s">
        <v>261</v>
      </c>
      <c r="B8" s="223"/>
      <c r="C8" s="223">
        <v>3</v>
      </c>
      <c r="D8" s="223">
        <v>35</v>
      </c>
      <c r="E8" s="223">
        <v>47</v>
      </c>
      <c r="F8" s="223">
        <v>19</v>
      </c>
    </row>
    <row r="9" spans="1:6">
      <c r="A9" s="222" t="s">
        <v>262</v>
      </c>
      <c r="B9" s="223">
        <v>1</v>
      </c>
      <c r="C9" s="223">
        <v>1</v>
      </c>
      <c r="D9" s="223"/>
      <c r="E9" s="223"/>
      <c r="F9" s="223"/>
    </row>
    <row r="10" spans="1:6">
      <c r="A10" s="222" t="s">
        <v>270</v>
      </c>
      <c r="B10" s="223">
        <v>215</v>
      </c>
      <c r="C10" s="223">
        <v>208</v>
      </c>
      <c r="D10" s="223">
        <v>156</v>
      </c>
      <c r="E10" s="223">
        <v>114</v>
      </c>
      <c r="F10" s="223">
        <v>112</v>
      </c>
    </row>
    <row r="11" spans="1:6">
      <c r="A11" s="222" t="s">
        <v>271</v>
      </c>
      <c r="B11" s="223">
        <v>1</v>
      </c>
      <c r="C11" s="223">
        <v>2</v>
      </c>
      <c r="D11" s="223">
        <v>10</v>
      </c>
      <c r="E11" s="223">
        <v>7</v>
      </c>
      <c r="F11" s="223">
        <v>6</v>
      </c>
    </row>
    <row r="12" spans="1:6">
      <c r="A12" s="222" t="s">
        <v>272</v>
      </c>
      <c r="B12" s="223"/>
      <c r="C12" s="223">
        <v>2</v>
      </c>
      <c r="D12" s="223">
        <v>5</v>
      </c>
      <c r="E12" s="223">
        <v>5</v>
      </c>
      <c r="F12" s="223">
        <v>12</v>
      </c>
    </row>
    <row r="13" spans="1:6">
      <c r="A13" s="222" t="s">
        <v>273</v>
      </c>
      <c r="B13" s="223"/>
      <c r="C13" s="223"/>
      <c r="D13" s="223">
        <v>3</v>
      </c>
      <c r="E13" s="223">
        <v>2</v>
      </c>
      <c r="F13" s="223">
        <v>1</v>
      </c>
    </row>
    <row r="14" spans="1:6">
      <c r="A14" s="222" t="s">
        <v>274</v>
      </c>
      <c r="B14" s="223">
        <v>29</v>
      </c>
      <c r="C14" s="223">
        <v>20</v>
      </c>
      <c r="D14" s="223">
        <v>12</v>
      </c>
      <c r="E14" s="223">
        <v>8</v>
      </c>
      <c r="F14" s="223">
        <v>12</v>
      </c>
    </row>
    <row r="15" spans="1:6">
      <c r="A15" s="222" t="s">
        <v>275</v>
      </c>
      <c r="B15" s="223">
        <v>60</v>
      </c>
      <c r="C15" s="223">
        <v>45</v>
      </c>
      <c r="D15" s="223">
        <v>43</v>
      </c>
      <c r="E15" s="223">
        <v>31</v>
      </c>
      <c r="F15" s="223">
        <v>30</v>
      </c>
    </row>
    <row r="16" spans="1:6">
      <c r="A16" s="222" t="s">
        <v>281</v>
      </c>
      <c r="B16" s="223">
        <v>338</v>
      </c>
      <c r="C16" s="223">
        <v>254</v>
      </c>
      <c r="D16" s="223">
        <v>181</v>
      </c>
      <c r="E16" s="223">
        <v>135</v>
      </c>
      <c r="F16" s="223">
        <v>120</v>
      </c>
    </row>
    <row r="17" spans="1:6">
      <c r="A17" s="222" t="s">
        <v>282</v>
      </c>
      <c r="B17" s="223"/>
      <c r="C17" s="223">
        <v>6</v>
      </c>
      <c r="D17" s="223">
        <v>14</v>
      </c>
      <c r="E17" s="223">
        <v>23</v>
      </c>
      <c r="F17" s="223">
        <v>21</v>
      </c>
    </row>
    <row r="18" spans="1:6">
      <c r="A18" s="222" t="s">
        <v>283</v>
      </c>
      <c r="B18" s="223"/>
      <c r="C18" s="223">
        <v>3</v>
      </c>
      <c r="D18" s="223">
        <v>43</v>
      </c>
      <c r="E18" s="223">
        <v>76</v>
      </c>
      <c r="F18" s="223">
        <v>83</v>
      </c>
    </row>
    <row r="19" spans="1:6">
      <c r="A19" s="222" t="s">
        <v>284</v>
      </c>
      <c r="B19" s="223">
        <v>67</v>
      </c>
      <c r="C19" s="223">
        <v>38</v>
      </c>
      <c r="D19" s="223">
        <v>36</v>
      </c>
      <c r="E19" s="223">
        <v>33</v>
      </c>
      <c r="F19" s="223">
        <v>25</v>
      </c>
    </row>
    <row r="20" spans="1:6">
      <c r="A20" s="222" t="s">
        <v>285</v>
      </c>
      <c r="B20" s="223">
        <v>52</v>
      </c>
      <c r="C20" s="223">
        <v>72</v>
      </c>
      <c r="D20" s="223">
        <v>58</v>
      </c>
      <c r="E20" s="223">
        <v>58</v>
      </c>
      <c r="F20" s="223">
        <v>53</v>
      </c>
    </row>
    <row r="21" spans="1:6">
      <c r="A21" s="222" t="s">
        <v>286</v>
      </c>
      <c r="B21" s="223">
        <v>128</v>
      </c>
      <c r="C21" s="223">
        <v>108</v>
      </c>
      <c r="D21" s="223">
        <v>94</v>
      </c>
      <c r="E21" s="223">
        <v>83</v>
      </c>
      <c r="F21" s="223">
        <v>71</v>
      </c>
    </row>
    <row r="22" spans="1:6">
      <c r="A22" s="222" t="s">
        <v>297</v>
      </c>
      <c r="B22" s="223">
        <v>37</v>
      </c>
      <c r="C22" s="223">
        <v>19</v>
      </c>
      <c r="D22" s="223">
        <v>13</v>
      </c>
      <c r="E22" s="223">
        <v>11</v>
      </c>
      <c r="F22" s="223">
        <v>8</v>
      </c>
    </row>
    <row r="23" spans="1:6">
      <c r="A23" s="222" t="s">
        <v>299</v>
      </c>
      <c r="B23" s="223"/>
      <c r="C23" s="223"/>
      <c r="D23" s="223"/>
      <c r="E23" s="223">
        <v>5</v>
      </c>
      <c r="F23" s="223">
        <v>18</v>
      </c>
    </row>
    <row r="24" spans="1:6">
      <c r="A24" s="222" t="s">
        <v>300</v>
      </c>
      <c r="B24" s="223"/>
      <c r="C24" s="223"/>
      <c r="D24" s="223">
        <v>20</v>
      </c>
      <c r="E24" s="223">
        <v>83</v>
      </c>
      <c r="F24" s="223">
        <v>112</v>
      </c>
    </row>
    <row r="25" spans="1:6">
      <c r="A25" s="222" t="s">
        <v>301</v>
      </c>
      <c r="B25" s="223"/>
      <c r="C25" s="223"/>
      <c r="D25" s="223">
        <v>14</v>
      </c>
      <c r="E25" s="223">
        <v>53</v>
      </c>
      <c r="F25" s="223">
        <v>81</v>
      </c>
    </row>
    <row r="26" spans="1:6">
      <c r="A26" s="222" t="s">
        <v>304</v>
      </c>
      <c r="B26" s="223"/>
      <c r="C26" s="223"/>
      <c r="D26" s="223">
        <v>3</v>
      </c>
      <c r="E26" s="223"/>
      <c r="F26" s="223"/>
    </row>
    <row r="27" spans="1:6">
      <c r="A27" s="222" t="s">
        <v>309</v>
      </c>
      <c r="B27" s="223"/>
      <c r="C27" s="223">
        <v>16</v>
      </c>
      <c r="D27" s="223">
        <v>33</v>
      </c>
      <c r="E27" s="223">
        <v>24</v>
      </c>
      <c r="F27" s="223">
        <v>30</v>
      </c>
    </row>
    <row r="28" spans="1:6">
      <c r="A28" s="222" t="s">
        <v>310</v>
      </c>
      <c r="B28" s="223">
        <v>9</v>
      </c>
      <c r="C28" s="223">
        <v>7</v>
      </c>
      <c r="D28" s="223"/>
      <c r="E28" s="223"/>
      <c r="F28" s="223"/>
    </row>
    <row r="29" spans="1:6">
      <c r="A29" s="222" t="s">
        <v>311</v>
      </c>
      <c r="B29" s="223"/>
      <c r="C29" s="223"/>
      <c r="D29" s="223"/>
      <c r="E29" s="223">
        <v>3</v>
      </c>
      <c r="F29" s="223">
        <v>3</v>
      </c>
    </row>
    <row r="30" spans="1:6">
      <c r="A30" s="222" t="s">
        <v>638</v>
      </c>
      <c r="B30" s="223"/>
      <c r="C30" s="223"/>
      <c r="D30" s="223"/>
      <c r="E30" s="223"/>
      <c r="F30" s="223">
        <v>1</v>
      </c>
    </row>
    <row r="31" spans="1:6">
      <c r="A31" s="222" t="s">
        <v>639</v>
      </c>
      <c r="B31" s="223"/>
      <c r="C31" s="223"/>
      <c r="D31" s="223"/>
      <c r="E31" s="223"/>
      <c r="F31" s="223">
        <v>4</v>
      </c>
    </row>
    <row r="32" spans="1:6">
      <c r="A32" s="222" t="s">
        <v>644</v>
      </c>
      <c r="B32" s="223"/>
      <c r="C32" s="223"/>
      <c r="D32" s="223"/>
      <c r="E32" s="223"/>
      <c r="F32" s="223">
        <v>1</v>
      </c>
    </row>
    <row r="33" spans="1:6">
      <c r="A33" s="222" t="s">
        <v>645</v>
      </c>
      <c r="B33" s="223"/>
      <c r="C33" s="223"/>
      <c r="D33" s="223"/>
      <c r="E33" s="223"/>
      <c r="F33" s="223">
        <v>1</v>
      </c>
    </row>
    <row r="34" spans="1:6">
      <c r="A34" s="222" t="s">
        <v>325</v>
      </c>
      <c r="B34" s="223"/>
      <c r="C34" s="223"/>
      <c r="D34" s="223"/>
      <c r="E34" s="223">
        <v>2</v>
      </c>
      <c r="F34" s="223">
        <v>7</v>
      </c>
    </row>
    <row r="35" spans="1:6">
      <c r="A35" s="222" t="s">
        <v>326</v>
      </c>
      <c r="B35" s="223">
        <v>9</v>
      </c>
      <c r="C35" s="223">
        <v>2</v>
      </c>
      <c r="D35" s="223"/>
      <c r="E35" s="223"/>
      <c r="F35" s="223"/>
    </row>
    <row r="36" spans="1:6">
      <c r="A36" s="222" t="s">
        <v>640</v>
      </c>
      <c r="B36" s="223"/>
      <c r="C36" s="223"/>
      <c r="D36" s="223"/>
      <c r="E36" s="223"/>
      <c r="F36" s="223">
        <v>1</v>
      </c>
    </row>
    <row r="37" spans="1:6">
      <c r="A37" s="222" t="s">
        <v>641</v>
      </c>
      <c r="B37" s="223"/>
      <c r="C37" s="223"/>
      <c r="D37" s="223"/>
      <c r="E37" s="223"/>
      <c r="F37" s="223">
        <v>1</v>
      </c>
    </row>
    <row r="38" spans="1:6">
      <c r="A38" s="222" t="s">
        <v>646</v>
      </c>
      <c r="B38" s="223"/>
      <c r="C38" s="223"/>
      <c r="D38" s="223"/>
      <c r="E38" s="223"/>
      <c r="F38" s="223">
        <v>1</v>
      </c>
    </row>
    <row r="39" spans="1:6">
      <c r="A39" s="222" t="s">
        <v>338</v>
      </c>
      <c r="B39" s="223"/>
      <c r="C39" s="223"/>
      <c r="D39" s="223">
        <v>1</v>
      </c>
      <c r="E39" s="223">
        <v>2</v>
      </c>
      <c r="F39" s="223">
        <v>2</v>
      </c>
    </row>
    <row r="40" spans="1:6">
      <c r="A40" s="222" t="s">
        <v>312</v>
      </c>
      <c r="B40" s="223"/>
      <c r="C40" s="223"/>
      <c r="D40" s="223"/>
      <c r="E40" s="223">
        <v>1</v>
      </c>
      <c r="F40" s="223">
        <v>2</v>
      </c>
    </row>
    <row r="41" spans="1:6">
      <c r="A41" s="222" t="s">
        <v>340</v>
      </c>
      <c r="B41" s="223"/>
      <c r="C41" s="223"/>
      <c r="D41" s="223">
        <v>1</v>
      </c>
      <c r="E41" s="223"/>
      <c r="F41" s="223"/>
    </row>
    <row r="42" spans="1:6">
      <c r="A42" s="222" t="s">
        <v>341</v>
      </c>
      <c r="B42" s="223"/>
      <c r="C42" s="223"/>
      <c r="D42" s="223"/>
      <c r="E42" s="223">
        <v>6</v>
      </c>
      <c r="F42" s="223">
        <v>50</v>
      </c>
    </row>
    <row r="43" spans="1:6">
      <c r="A43" s="222" t="s">
        <v>343</v>
      </c>
      <c r="B43" s="223"/>
      <c r="C43" s="223"/>
      <c r="D43" s="223">
        <v>3</v>
      </c>
      <c r="E43" s="223">
        <v>1</v>
      </c>
      <c r="F43" s="223">
        <v>3</v>
      </c>
    </row>
    <row r="44" spans="1:6">
      <c r="A44" s="222" t="s">
        <v>375</v>
      </c>
      <c r="B44" s="223"/>
      <c r="C44" s="223"/>
      <c r="D44" s="223">
        <v>19</v>
      </c>
      <c r="E44" s="223">
        <v>46</v>
      </c>
      <c r="F44" s="223">
        <v>31</v>
      </c>
    </row>
    <row r="45" spans="1:6">
      <c r="A45" s="222" t="s">
        <v>377</v>
      </c>
      <c r="B45" s="223">
        <v>24</v>
      </c>
      <c r="C45" s="223">
        <v>85</v>
      </c>
      <c r="D45" s="223">
        <v>93</v>
      </c>
      <c r="E45" s="223">
        <v>108</v>
      </c>
      <c r="F45" s="223">
        <v>94</v>
      </c>
    </row>
    <row r="46" spans="1:6">
      <c r="A46" s="222" t="s">
        <v>378</v>
      </c>
      <c r="B46" s="223">
        <v>6</v>
      </c>
      <c r="C46" s="223">
        <v>13</v>
      </c>
      <c r="D46" s="223">
        <v>26</v>
      </c>
      <c r="E46" s="223">
        <v>27</v>
      </c>
      <c r="F46" s="223">
        <v>22</v>
      </c>
    </row>
    <row r="47" spans="1:6">
      <c r="A47" s="222" t="s">
        <v>380</v>
      </c>
      <c r="B47" s="223">
        <v>27</v>
      </c>
      <c r="C47" s="223">
        <v>72</v>
      </c>
      <c r="D47" s="223">
        <v>63</v>
      </c>
      <c r="E47" s="223">
        <v>64</v>
      </c>
      <c r="F47" s="223">
        <v>61</v>
      </c>
    </row>
    <row r="48" spans="1:6">
      <c r="A48" s="222" t="s">
        <v>381</v>
      </c>
      <c r="B48" s="223">
        <v>53</v>
      </c>
      <c r="C48" s="223">
        <v>148</v>
      </c>
      <c r="D48" s="223">
        <v>146</v>
      </c>
      <c r="E48" s="223">
        <v>135</v>
      </c>
      <c r="F48" s="223">
        <v>114</v>
      </c>
    </row>
    <row r="49" spans="1:6">
      <c r="A49" s="222" t="s">
        <v>383</v>
      </c>
      <c r="B49" s="223"/>
      <c r="C49" s="223"/>
      <c r="D49" s="223">
        <v>27</v>
      </c>
      <c r="E49" s="223">
        <v>82</v>
      </c>
      <c r="F49" s="223">
        <v>93</v>
      </c>
    </row>
    <row r="50" spans="1:6">
      <c r="A50" s="222" t="s">
        <v>384</v>
      </c>
      <c r="B50" s="223">
        <v>32</v>
      </c>
      <c r="C50" s="223">
        <v>90</v>
      </c>
      <c r="D50" s="223">
        <v>98</v>
      </c>
      <c r="E50" s="223">
        <v>112</v>
      </c>
      <c r="F50" s="223">
        <v>97</v>
      </c>
    </row>
    <row r="51" spans="1:6">
      <c r="A51" s="222" t="s">
        <v>635</v>
      </c>
      <c r="B51" s="223">
        <v>20</v>
      </c>
      <c r="C51" s="223">
        <v>50</v>
      </c>
      <c r="D51" s="223">
        <v>42</v>
      </c>
      <c r="E51" s="223">
        <v>58</v>
      </c>
      <c r="F51" s="223">
        <v>51</v>
      </c>
    </row>
    <row r="52" spans="1:6">
      <c r="A52" s="222" t="s">
        <v>385</v>
      </c>
      <c r="B52" s="223">
        <v>20</v>
      </c>
      <c r="C52" s="223">
        <v>50</v>
      </c>
      <c r="D52" s="223">
        <v>42</v>
      </c>
      <c r="E52" s="223">
        <v>58</v>
      </c>
      <c r="F52" s="223"/>
    </row>
    <row r="53" spans="1:6">
      <c r="A53" s="222" t="s">
        <v>387</v>
      </c>
      <c r="B53" s="223"/>
      <c r="C53" s="223"/>
      <c r="D53" s="223">
        <v>5</v>
      </c>
      <c r="E53" s="223">
        <v>11</v>
      </c>
      <c r="F53" s="223">
        <v>10</v>
      </c>
    </row>
    <row r="54" spans="1:6">
      <c r="A54" s="222" t="s">
        <v>389</v>
      </c>
      <c r="B54" s="223"/>
      <c r="C54" s="223">
        <v>2</v>
      </c>
      <c r="D54" s="223">
        <v>1</v>
      </c>
      <c r="E54" s="223"/>
      <c r="F54" s="223"/>
    </row>
    <row r="55" spans="1:6">
      <c r="A55" s="222" t="s">
        <v>391</v>
      </c>
      <c r="B55" s="223">
        <v>32</v>
      </c>
      <c r="C55" s="223">
        <v>11</v>
      </c>
      <c r="D55" s="223">
        <v>2</v>
      </c>
      <c r="E55" s="223">
        <v>1</v>
      </c>
      <c r="F55" s="223">
        <v>1</v>
      </c>
    </row>
    <row r="56" spans="1:6">
      <c r="A56" s="222" t="s">
        <v>393</v>
      </c>
      <c r="B56" s="223">
        <v>12</v>
      </c>
      <c r="C56" s="223">
        <v>5</v>
      </c>
      <c r="D56" s="223">
        <v>2</v>
      </c>
      <c r="E56" s="223"/>
      <c r="F56" s="223"/>
    </row>
    <row r="57" spans="1:6">
      <c r="A57" s="222" t="s">
        <v>395</v>
      </c>
      <c r="B57" s="223">
        <v>32</v>
      </c>
      <c r="C57" s="223">
        <v>16</v>
      </c>
      <c r="D57" s="223">
        <v>12</v>
      </c>
      <c r="E57" s="223">
        <v>10</v>
      </c>
      <c r="F57" s="223">
        <v>10</v>
      </c>
    </row>
    <row r="58" spans="1:6">
      <c r="A58" s="222" t="s">
        <v>397</v>
      </c>
      <c r="B58" s="223">
        <v>52</v>
      </c>
      <c r="C58" s="223">
        <v>27</v>
      </c>
      <c r="D58" s="223">
        <v>25</v>
      </c>
      <c r="E58" s="223">
        <v>22</v>
      </c>
      <c r="F58" s="223">
        <v>26</v>
      </c>
    </row>
    <row r="59" spans="1:6">
      <c r="A59" s="222" t="s">
        <v>399</v>
      </c>
      <c r="B59" s="223">
        <v>28</v>
      </c>
      <c r="C59" s="223">
        <v>8</v>
      </c>
      <c r="D59" s="223">
        <v>2</v>
      </c>
      <c r="E59" s="223"/>
      <c r="F59" s="223"/>
    </row>
    <row r="60" spans="1:6">
      <c r="A60" s="222" t="s">
        <v>135</v>
      </c>
      <c r="B60" s="223">
        <v>9</v>
      </c>
      <c r="C60" s="223">
        <v>12</v>
      </c>
      <c r="D60" s="223">
        <v>4</v>
      </c>
      <c r="E60" s="223">
        <v>1</v>
      </c>
      <c r="F60" s="223"/>
    </row>
    <row r="61" spans="1:6">
      <c r="A61" s="222" t="s">
        <v>400</v>
      </c>
      <c r="B61" s="223">
        <v>15</v>
      </c>
      <c r="C61" s="223">
        <v>10</v>
      </c>
      <c r="D61" s="223">
        <v>4</v>
      </c>
      <c r="E61" s="223">
        <v>1</v>
      </c>
      <c r="F61" s="223"/>
    </row>
    <row r="62" spans="1:6">
      <c r="A62" s="222" t="s">
        <v>134</v>
      </c>
      <c r="B62" s="223">
        <v>2</v>
      </c>
      <c r="C62" s="223"/>
      <c r="D62" s="223"/>
      <c r="E62" s="223"/>
      <c r="F62" s="223"/>
    </row>
    <row r="63" spans="1:6">
      <c r="A63" s="222" t="s">
        <v>620</v>
      </c>
      <c r="B63" s="223"/>
      <c r="C63" s="223"/>
      <c r="D63" s="223"/>
      <c r="E63" s="223"/>
      <c r="F63" s="223">
        <v>19</v>
      </c>
    </row>
    <row r="64" spans="1:6">
      <c r="A64" s="222" t="s">
        <v>421</v>
      </c>
      <c r="B64" s="223">
        <v>9</v>
      </c>
      <c r="C64" s="223">
        <v>6</v>
      </c>
      <c r="D64" s="223">
        <v>5</v>
      </c>
      <c r="E64" s="223"/>
      <c r="F64" s="223"/>
    </row>
    <row r="65" spans="1:6">
      <c r="A65" s="222" t="s">
        <v>426</v>
      </c>
      <c r="B65" s="223"/>
      <c r="C65" s="223"/>
      <c r="D65" s="223">
        <v>2</v>
      </c>
      <c r="E65" s="223">
        <v>7</v>
      </c>
      <c r="F65" s="223">
        <v>12</v>
      </c>
    </row>
    <row r="66" spans="1:6">
      <c r="A66" s="222" t="s">
        <v>427</v>
      </c>
      <c r="B66" s="223"/>
      <c r="C66" s="223">
        <v>13</v>
      </c>
      <c r="D66" s="223">
        <v>11</v>
      </c>
      <c r="E66" s="223">
        <v>9</v>
      </c>
      <c r="F66" s="223">
        <v>12</v>
      </c>
    </row>
    <row r="67" spans="1:6">
      <c r="A67" s="222" t="s">
        <v>428</v>
      </c>
      <c r="B67" s="223"/>
      <c r="C67" s="223">
        <v>2</v>
      </c>
      <c r="D67" s="223">
        <v>8</v>
      </c>
      <c r="E67" s="223">
        <v>5</v>
      </c>
      <c r="F67" s="223">
        <v>9</v>
      </c>
    </row>
    <row r="68" spans="1:6">
      <c r="A68" s="222" t="s">
        <v>436</v>
      </c>
      <c r="B68" s="223">
        <v>10</v>
      </c>
      <c r="C68" s="223">
        <v>3</v>
      </c>
      <c r="D68" s="223"/>
      <c r="E68" s="223"/>
      <c r="F68" s="223"/>
    </row>
    <row r="69" spans="1:6">
      <c r="A69" t="s">
        <v>437</v>
      </c>
      <c r="B69" s="223">
        <v>2</v>
      </c>
      <c r="C69" s="223">
        <v>3</v>
      </c>
      <c r="D69" s="223"/>
      <c r="E69" s="223"/>
      <c r="F69" s="223"/>
    </row>
    <row r="70" spans="1:6">
      <c r="A70" s="224" t="s">
        <v>302</v>
      </c>
    </row>
    <row r="71" spans="1:6">
      <c r="A71" s="34" t="s">
        <v>636</v>
      </c>
    </row>
    <row r="72" spans="1:6">
      <c r="A72" t="s">
        <v>637</v>
      </c>
    </row>
  </sheetData>
  <sortState xmlns:xlrd2="http://schemas.microsoft.com/office/spreadsheetml/2017/richdata2" ref="A2:F399">
    <sortCondition ref="A2:A39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9B41-581D-9F41-BE28-0E2C6123D893}">
  <dimension ref="A1:F72"/>
  <sheetViews>
    <sheetView topLeftCell="A37" workbookViewId="0">
      <selection activeCell="A73" sqref="A73"/>
    </sheetView>
  </sheetViews>
  <sheetFormatPr defaultColWidth="11.19921875" defaultRowHeight="15.6"/>
  <cols>
    <col min="1" max="1" width="15.5" customWidth="1"/>
  </cols>
  <sheetData>
    <row r="1" spans="1:6">
      <c r="A1" s="220" t="s">
        <v>627</v>
      </c>
      <c r="B1" s="220" t="s">
        <v>628</v>
      </c>
      <c r="C1" s="220" t="s">
        <v>629</v>
      </c>
      <c r="D1" s="220" t="s">
        <v>630</v>
      </c>
      <c r="E1" s="220" t="s">
        <v>631</v>
      </c>
      <c r="F1" s="220" t="s">
        <v>632</v>
      </c>
    </row>
    <row r="2" spans="1:6">
      <c r="A2" s="221" t="s">
        <v>633</v>
      </c>
      <c r="B2" s="221" t="s">
        <v>634</v>
      </c>
      <c r="C2" s="221" t="s">
        <v>634</v>
      </c>
      <c r="D2" s="221" t="s">
        <v>634</v>
      </c>
      <c r="E2" s="221" t="s">
        <v>634</v>
      </c>
      <c r="F2" s="221" t="s">
        <v>634</v>
      </c>
    </row>
    <row r="3" spans="1:6">
      <c r="A3" s="222" t="s">
        <v>231</v>
      </c>
      <c r="B3" s="223">
        <v>22</v>
      </c>
      <c r="C3" s="223">
        <v>13</v>
      </c>
      <c r="D3" s="223">
        <v>20</v>
      </c>
      <c r="E3" s="223">
        <v>26</v>
      </c>
      <c r="F3" s="223">
        <v>15</v>
      </c>
    </row>
    <row r="4" spans="1:6">
      <c r="A4" s="222" t="s">
        <v>232</v>
      </c>
      <c r="B4" s="223"/>
      <c r="C4" s="223"/>
      <c r="D4" s="223"/>
      <c r="E4" s="223">
        <v>4</v>
      </c>
      <c r="F4" s="223">
        <v>3</v>
      </c>
    </row>
    <row r="5" spans="1:6">
      <c r="A5" s="222" t="s">
        <v>250</v>
      </c>
      <c r="B5" s="223">
        <v>99</v>
      </c>
      <c r="C5" s="223">
        <v>89</v>
      </c>
      <c r="D5" s="223">
        <v>57</v>
      </c>
      <c r="E5" s="223">
        <v>55</v>
      </c>
      <c r="F5" s="223">
        <v>46</v>
      </c>
    </row>
    <row r="6" spans="1:6">
      <c r="A6" s="222" t="s">
        <v>259</v>
      </c>
      <c r="B6" s="223"/>
      <c r="C6" s="223"/>
      <c r="D6" s="223"/>
      <c r="E6" s="223"/>
      <c r="F6" s="223">
        <v>23</v>
      </c>
    </row>
    <row r="7" spans="1:6">
      <c r="A7" s="222" t="s">
        <v>261</v>
      </c>
      <c r="B7" s="223"/>
      <c r="C7" s="223"/>
      <c r="D7" s="223"/>
      <c r="E7" s="223"/>
      <c r="F7" s="223">
        <v>17</v>
      </c>
    </row>
    <row r="8" spans="1:6">
      <c r="A8" s="222" t="s">
        <v>263</v>
      </c>
      <c r="B8" s="223"/>
      <c r="C8" s="223">
        <v>1</v>
      </c>
      <c r="D8" s="223"/>
      <c r="E8" s="223"/>
      <c r="F8" s="223"/>
    </row>
    <row r="9" spans="1:6">
      <c r="A9" s="222" t="s">
        <v>270</v>
      </c>
      <c r="B9" s="223">
        <v>75</v>
      </c>
      <c r="C9" s="223">
        <v>57</v>
      </c>
      <c r="D9" s="223">
        <v>68</v>
      </c>
      <c r="E9" s="223">
        <v>55</v>
      </c>
      <c r="F9" s="223">
        <v>38</v>
      </c>
    </row>
    <row r="10" spans="1:6">
      <c r="A10" s="222" t="s">
        <v>271</v>
      </c>
      <c r="B10" s="223">
        <v>1</v>
      </c>
      <c r="C10" s="223">
        <v>2</v>
      </c>
      <c r="D10" s="223">
        <v>1</v>
      </c>
      <c r="E10" s="223">
        <v>3</v>
      </c>
      <c r="F10" s="223">
        <v>1</v>
      </c>
    </row>
    <row r="11" spans="1:6">
      <c r="A11" s="222" t="s">
        <v>272</v>
      </c>
      <c r="B11" s="223"/>
      <c r="C11" s="223"/>
      <c r="D11" s="223"/>
      <c r="E11" s="223">
        <v>3</v>
      </c>
      <c r="F11" s="223">
        <v>1</v>
      </c>
    </row>
    <row r="12" spans="1:6">
      <c r="A12" s="222" t="s">
        <v>273</v>
      </c>
      <c r="B12" s="223"/>
      <c r="C12" s="223"/>
      <c r="D12" s="223"/>
      <c r="E12" s="223">
        <v>4</v>
      </c>
      <c r="F12" s="223">
        <v>1</v>
      </c>
    </row>
    <row r="13" spans="1:6">
      <c r="A13" s="222" t="s">
        <v>274</v>
      </c>
      <c r="B13" s="223">
        <v>18</v>
      </c>
      <c r="C13" s="223">
        <v>12</v>
      </c>
      <c r="D13" s="223">
        <v>6</v>
      </c>
      <c r="E13" s="223">
        <v>6</v>
      </c>
      <c r="F13" s="223">
        <v>1</v>
      </c>
    </row>
    <row r="14" spans="1:6">
      <c r="A14" s="222" t="s">
        <v>275</v>
      </c>
      <c r="B14" s="223">
        <v>12</v>
      </c>
      <c r="C14" s="223">
        <v>7</v>
      </c>
      <c r="D14" s="223">
        <v>9</v>
      </c>
      <c r="E14" s="223">
        <v>11</v>
      </c>
      <c r="F14" s="223">
        <v>9</v>
      </c>
    </row>
    <row r="15" spans="1:6">
      <c r="A15" s="222" t="s">
        <v>281</v>
      </c>
      <c r="B15" s="223">
        <v>99</v>
      </c>
      <c r="C15" s="223">
        <v>98</v>
      </c>
      <c r="D15" s="223">
        <v>85</v>
      </c>
      <c r="E15" s="223">
        <v>63</v>
      </c>
      <c r="F15" s="223">
        <v>42</v>
      </c>
    </row>
    <row r="16" spans="1:6">
      <c r="A16" s="222" t="s">
        <v>282</v>
      </c>
      <c r="B16" s="223"/>
      <c r="C16" s="223"/>
      <c r="D16" s="223"/>
      <c r="E16" s="223">
        <v>1</v>
      </c>
      <c r="F16" s="223">
        <v>5</v>
      </c>
    </row>
    <row r="17" spans="1:6">
      <c r="A17" s="222" t="s">
        <v>284</v>
      </c>
      <c r="B17" s="223">
        <v>52</v>
      </c>
      <c r="C17" s="223">
        <v>31</v>
      </c>
      <c r="D17" s="223">
        <v>17</v>
      </c>
      <c r="E17" s="223">
        <v>6</v>
      </c>
      <c r="F17" s="223">
        <v>18</v>
      </c>
    </row>
    <row r="18" spans="1:6">
      <c r="A18" s="222" t="s">
        <v>285</v>
      </c>
      <c r="B18" s="223">
        <v>12</v>
      </c>
      <c r="C18" s="223">
        <v>10</v>
      </c>
      <c r="D18" s="223">
        <v>25</v>
      </c>
      <c r="E18" s="223">
        <v>14</v>
      </c>
      <c r="F18" s="223">
        <v>16</v>
      </c>
    </row>
    <row r="19" spans="1:6">
      <c r="A19" s="222" t="s">
        <v>286</v>
      </c>
      <c r="B19" s="223">
        <v>15</v>
      </c>
      <c r="C19" s="223">
        <v>23</v>
      </c>
      <c r="D19" s="223">
        <v>24</v>
      </c>
      <c r="E19" s="223">
        <v>26</v>
      </c>
      <c r="F19" s="223">
        <v>19</v>
      </c>
    </row>
    <row r="20" spans="1:6">
      <c r="A20" s="222" t="s">
        <v>297</v>
      </c>
      <c r="B20" s="223">
        <v>12</v>
      </c>
      <c r="C20" s="223">
        <v>12</v>
      </c>
      <c r="D20" s="223">
        <v>12</v>
      </c>
      <c r="E20" s="223">
        <v>4</v>
      </c>
      <c r="F20" s="223">
        <v>3</v>
      </c>
    </row>
    <row r="21" spans="1:6">
      <c r="A21" s="222" t="s">
        <v>300</v>
      </c>
      <c r="B21" s="223"/>
      <c r="C21" s="223"/>
      <c r="D21" s="223"/>
      <c r="E21" s="223"/>
      <c r="F21" s="223">
        <v>9</v>
      </c>
    </row>
    <row r="22" spans="1:6">
      <c r="A22" s="222" t="s">
        <v>301</v>
      </c>
      <c r="B22" s="223"/>
      <c r="C22" s="223"/>
      <c r="D22" s="223"/>
      <c r="E22" s="223"/>
      <c r="F22" s="223">
        <v>4</v>
      </c>
    </row>
    <row r="23" spans="1:6">
      <c r="A23" s="222" t="s">
        <v>309</v>
      </c>
      <c r="B23" s="223"/>
      <c r="C23" s="223"/>
      <c r="D23" s="223"/>
      <c r="E23" s="223">
        <v>1</v>
      </c>
      <c r="F23" s="223">
        <v>1</v>
      </c>
    </row>
    <row r="24" spans="1:6">
      <c r="A24" s="222" t="s">
        <v>636</v>
      </c>
      <c r="B24" s="223"/>
      <c r="C24" s="223"/>
      <c r="D24" s="223"/>
      <c r="E24" s="223"/>
      <c r="F24" s="223">
        <v>55</v>
      </c>
    </row>
    <row r="25" spans="1:6">
      <c r="A25" s="222" t="s">
        <v>637</v>
      </c>
      <c r="B25" s="223"/>
      <c r="C25" s="223"/>
      <c r="D25" s="223"/>
      <c r="E25" s="223"/>
      <c r="F25" s="223">
        <v>18</v>
      </c>
    </row>
    <row r="26" spans="1:6">
      <c r="A26" s="222" t="s">
        <v>638</v>
      </c>
      <c r="B26" s="223"/>
      <c r="C26" s="223"/>
      <c r="D26" s="223"/>
      <c r="E26" s="223"/>
      <c r="F26" s="223">
        <v>14</v>
      </c>
    </row>
    <row r="27" spans="1:6">
      <c r="A27" s="222" t="s">
        <v>639</v>
      </c>
      <c r="B27" s="223"/>
      <c r="C27" s="223"/>
      <c r="D27" s="223"/>
      <c r="E27" s="223"/>
      <c r="F27" s="223">
        <v>15</v>
      </c>
    </row>
    <row r="28" spans="1:6">
      <c r="A28" s="222" t="s">
        <v>325</v>
      </c>
      <c r="B28" s="223"/>
      <c r="C28" s="223"/>
      <c r="D28" s="223"/>
      <c r="E28" s="223"/>
      <c r="F28" s="223">
        <v>12</v>
      </c>
    </row>
    <row r="29" spans="1:6">
      <c r="A29" s="222" t="s">
        <v>326</v>
      </c>
      <c r="B29" s="223">
        <v>3</v>
      </c>
      <c r="C29" s="223"/>
      <c r="D29" s="223"/>
      <c r="E29" s="223"/>
      <c r="F29" s="223"/>
    </row>
    <row r="30" spans="1:6">
      <c r="A30" s="222" t="s">
        <v>640</v>
      </c>
      <c r="B30" s="223"/>
      <c r="C30" s="223"/>
      <c r="D30" s="223"/>
      <c r="E30" s="223"/>
      <c r="F30" s="223">
        <v>13</v>
      </c>
    </row>
    <row r="31" spans="1:6">
      <c r="A31" s="222" t="s">
        <v>641</v>
      </c>
      <c r="B31" s="223"/>
      <c r="C31" s="223"/>
      <c r="D31" s="223"/>
      <c r="E31" s="223"/>
      <c r="F31" s="223">
        <v>7</v>
      </c>
    </row>
    <row r="32" spans="1:6">
      <c r="A32" s="222" t="s">
        <v>338</v>
      </c>
      <c r="B32" s="223"/>
      <c r="C32" s="223"/>
      <c r="D32" s="223"/>
      <c r="E32" s="223"/>
      <c r="F32" s="223">
        <v>1</v>
      </c>
    </row>
    <row r="33" spans="1:6">
      <c r="A33" s="222" t="s">
        <v>340</v>
      </c>
      <c r="B33" s="223"/>
      <c r="C33" s="223"/>
      <c r="D33" s="223"/>
      <c r="E33" s="223"/>
      <c r="F33" s="223">
        <v>1</v>
      </c>
    </row>
    <row r="34" spans="1:6">
      <c r="A34" s="222" t="s">
        <v>341</v>
      </c>
      <c r="B34" s="223"/>
      <c r="C34" s="223"/>
      <c r="D34" s="223"/>
      <c r="E34" s="223"/>
      <c r="F34" s="223">
        <v>6</v>
      </c>
    </row>
    <row r="35" spans="1:6">
      <c r="A35" s="222" t="s">
        <v>343</v>
      </c>
      <c r="B35" s="223"/>
      <c r="C35" s="223"/>
      <c r="D35" s="223"/>
      <c r="E35" s="223">
        <v>1</v>
      </c>
      <c r="F35" s="223">
        <v>1</v>
      </c>
    </row>
    <row r="36" spans="1:6">
      <c r="A36" s="222" t="s">
        <v>375</v>
      </c>
      <c r="B36" s="223"/>
      <c r="C36" s="223"/>
      <c r="D36" s="223"/>
      <c r="E36" s="223"/>
      <c r="F36" s="223">
        <v>17</v>
      </c>
    </row>
    <row r="37" spans="1:6">
      <c r="A37" s="222" t="s">
        <v>377</v>
      </c>
      <c r="B37" s="223"/>
      <c r="C37" s="223"/>
      <c r="D37" s="223">
        <v>25</v>
      </c>
      <c r="E37" s="223">
        <v>56</v>
      </c>
      <c r="F37" s="223">
        <v>53</v>
      </c>
    </row>
    <row r="38" spans="1:6">
      <c r="A38" s="222" t="s">
        <v>378</v>
      </c>
      <c r="B38" s="223"/>
      <c r="C38" s="223"/>
      <c r="D38" s="223">
        <v>1</v>
      </c>
      <c r="E38" s="223">
        <v>9</v>
      </c>
      <c r="F38" s="223">
        <v>10</v>
      </c>
    </row>
    <row r="39" spans="1:6">
      <c r="A39" s="222" t="s">
        <v>380</v>
      </c>
      <c r="B39" s="223"/>
      <c r="C39" s="223"/>
      <c r="D39" s="223">
        <v>28</v>
      </c>
      <c r="E39" s="223">
        <v>45</v>
      </c>
      <c r="F39" s="223">
        <v>31</v>
      </c>
    </row>
    <row r="40" spans="1:6">
      <c r="A40" s="222" t="s">
        <v>381</v>
      </c>
      <c r="B40" s="223"/>
      <c r="C40" s="223"/>
      <c r="D40" s="223">
        <v>52</v>
      </c>
      <c r="E40" s="223">
        <v>75</v>
      </c>
      <c r="F40" s="223">
        <v>71</v>
      </c>
    </row>
    <row r="41" spans="1:6">
      <c r="A41" s="222" t="s">
        <v>383</v>
      </c>
      <c r="B41" s="223"/>
      <c r="C41" s="223"/>
      <c r="D41" s="223"/>
      <c r="E41" s="223">
        <v>1</v>
      </c>
      <c r="F41" s="223">
        <v>16</v>
      </c>
    </row>
    <row r="42" spans="1:6">
      <c r="A42" s="222" t="s">
        <v>384</v>
      </c>
      <c r="B42" s="223"/>
      <c r="C42" s="223"/>
      <c r="D42" s="223">
        <v>26</v>
      </c>
      <c r="E42" s="223">
        <v>57</v>
      </c>
      <c r="F42" s="223">
        <v>48</v>
      </c>
    </row>
    <row r="43" spans="1:6">
      <c r="A43" s="222" t="s">
        <v>635</v>
      </c>
      <c r="B43" s="223"/>
      <c r="C43" s="223"/>
      <c r="D43" s="223">
        <v>15</v>
      </c>
      <c r="E43" s="223">
        <v>37</v>
      </c>
      <c r="F43" s="223">
        <v>26</v>
      </c>
    </row>
    <row r="44" spans="1:6">
      <c r="A44" s="222" t="s">
        <v>387</v>
      </c>
      <c r="B44" s="223"/>
      <c r="C44" s="223"/>
      <c r="D44" s="223"/>
      <c r="E44" s="223"/>
      <c r="F44" s="223">
        <v>1</v>
      </c>
    </row>
    <row r="45" spans="1:6">
      <c r="A45" s="222" t="s">
        <v>389</v>
      </c>
      <c r="B45" s="223"/>
      <c r="C45" s="223"/>
      <c r="D45" s="223"/>
      <c r="E45" s="223">
        <v>1</v>
      </c>
      <c r="F45" s="223"/>
    </row>
    <row r="46" spans="1:6">
      <c r="A46" s="222" t="s">
        <v>391</v>
      </c>
      <c r="B46" s="223">
        <v>19</v>
      </c>
      <c r="C46" s="223">
        <v>21</v>
      </c>
      <c r="D46" s="223">
        <v>7</v>
      </c>
      <c r="E46" s="223">
        <v>1</v>
      </c>
      <c r="F46" s="223">
        <v>1</v>
      </c>
    </row>
    <row r="47" spans="1:6">
      <c r="A47" s="222" t="s">
        <v>393</v>
      </c>
      <c r="B47" s="223">
        <v>7</v>
      </c>
      <c r="C47" s="223">
        <v>4</v>
      </c>
      <c r="D47" s="223">
        <v>3</v>
      </c>
      <c r="E47" s="223">
        <v>3</v>
      </c>
      <c r="F47" s="223"/>
    </row>
    <row r="48" spans="1:6">
      <c r="A48" s="222" t="s">
        <v>395</v>
      </c>
      <c r="B48" s="223">
        <v>23</v>
      </c>
      <c r="C48" s="223">
        <v>16</v>
      </c>
      <c r="D48" s="223">
        <v>10</v>
      </c>
      <c r="E48" s="223">
        <v>4</v>
      </c>
      <c r="F48" s="223">
        <v>5</v>
      </c>
    </row>
    <row r="49" spans="1:6">
      <c r="A49" s="222" t="s">
        <v>397</v>
      </c>
      <c r="B49" s="223">
        <v>28</v>
      </c>
      <c r="C49" s="223">
        <v>26</v>
      </c>
      <c r="D49" s="223">
        <v>21</v>
      </c>
      <c r="E49" s="223">
        <v>8</v>
      </c>
      <c r="F49" s="223">
        <v>10</v>
      </c>
    </row>
    <row r="50" spans="1:6">
      <c r="A50" s="222" t="s">
        <v>399</v>
      </c>
      <c r="B50" s="223">
        <v>7</v>
      </c>
      <c r="C50" s="223">
        <v>12</v>
      </c>
      <c r="D50" s="223">
        <v>8</v>
      </c>
      <c r="E50" s="223">
        <v>3</v>
      </c>
      <c r="F50" s="223">
        <v>1</v>
      </c>
    </row>
    <row r="51" spans="1:6">
      <c r="A51" s="222" t="s">
        <v>135</v>
      </c>
      <c r="B51" s="223"/>
      <c r="C51" s="223">
        <v>2</v>
      </c>
      <c r="D51" s="223">
        <v>3</v>
      </c>
      <c r="E51" s="223">
        <v>8</v>
      </c>
      <c r="F51" s="223"/>
    </row>
    <row r="52" spans="1:6">
      <c r="A52" s="222" t="s">
        <v>400</v>
      </c>
      <c r="B52" s="223">
        <v>10</v>
      </c>
      <c r="C52" s="223">
        <v>7</v>
      </c>
      <c r="D52" s="223">
        <v>9</v>
      </c>
      <c r="E52" s="223">
        <v>3</v>
      </c>
      <c r="F52" s="223">
        <v>1</v>
      </c>
    </row>
    <row r="53" spans="1:6">
      <c r="A53" s="222" t="s">
        <v>134</v>
      </c>
      <c r="B53" s="223">
        <v>3</v>
      </c>
      <c r="C53" s="223">
        <v>4</v>
      </c>
      <c r="D53" s="223"/>
      <c r="E53" s="223"/>
      <c r="F53" s="223"/>
    </row>
    <row r="54" spans="1:6">
      <c r="A54" s="222" t="s">
        <v>421</v>
      </c>
      <c r="B54" s="223">
        <v>15</v>
      </c>
      <c r="C54" s="223">
        <v>7</v>
      </c>
      <c r="D54" s="223">
        <v>2</v>
      </c>
      <c r="E54" s="223">
        <v>4</v>
      </c>
      <c r="F54" s="223"/>
    </row>
    <row r="55" spans="1:6">
      <c r="A55" s="222" t="s">
        <v>426</v>
      </c>
      <c r="B55" s="223"/>
      <c r="C55" s="223"/>
      <c r="D55" s="223"/>
      <c r="E55" s="223"/>
      <c r="F55" s="223">
        <v>1</v>
      </c>
    </row>
    <row r="56" spans="1:6">
      <c r="A56" s="222" t="s">
        <v>427</v>
      </c>
      <c r="B56" s="223"/>
      <c r="C56" s="223"/>
      <c r="D56" s="223">
        <v>3</v>
      </c>
      <c r="E56" s="223">
        <v>5</v>
      </c>
      <c r="F56" s="223">
        <v>9</v>
      </c>
    </row>
    <row r="57" spans="1:6">
      <c r="A57" s="222" t="s">
        <v>428</v>
      </c>
      <c r="B57" s="223"/>
      <c r="C57" s="223"/>
      <c r="D57" s="223"/>
      <c r="E57" s="223">
        <v>2</v>
      </c>
      <c r="F57" s="223">
        <v>3</v>
      </c>
    </row>
    <row r="58" spans="1:6">
      <c r="A58" s="222" t="s">
        <v>436</v>
      </c>
      <c r="B58" s="223"/>
      <c r="C58" s="223">
        <v>2</v>
      </c>
      <c r="D58" s="223">
        <v>7</v>
      </c>
      <c r="E58" s="223"/>
      <c r="F58" s="223"/>
    </row>
    <row r="59" spans="1:6">
      <c r="A59" s="222" t="s">
        <v>437</v>
      </c>
      <c r="B59" s="223"/>
      <c r="C59" s="223"/>
      <c r="D59" s="223">
        <v>1</v>
      </c>
      <c r="E59" s="223">
        <v>1</v>
      </c>
      <c r="F59" s="223"/>
    </row>
    <row r="60" spans="1:6">
      <c r="A60" s="222" t="s">
        <v>439</v>
      </c>
      <c r="B60" s="223">
        <v>5</v>
      </c>
      <c r="C60" s="223"/>
      <c r="D60" s="223"/>
      <c r="E60" s="223"/>
      <c r="F60" s="223"/>
    </row>
    <row r="61" spans="1:6">
      <c r="A61" s="224" t="s">
        <v>302</v>
      </c>
    </row>
    <row r="62" spans="1:6">
      <c r="A62" s="95" t="s">
        <v>283</v>
      </c>
    </row>
    <row r="63" spans="1:6">
      <c r="A63" s="84" t="s">
        <v>260</v>
      </c>
    </row>
    <row r="64" spans="1:6">
      <c r="A64" s="34" t="s">
        <v>304</v>
      </c>
    </row>
    <row r="65" spans="1:1">
      <c r="A65" s="60" t="s">
        <v>311</v>
      </c>
    </row>
    <row r="66" spans="1:1">
      <c r="A66" s="60" t="s">
        <v>312</v>
      </c>
    </row>
    <row r="67" spans="1:1">
      <c r="A67" s="87" t="s">
        <v>310</v>
      </c>
    </row>
    <row r="68" spans="1:1">
      <c r="A68" s="260" t="s">
        <v>644</v>
      </c>
    </row>
    <row r="69" spans="1:1">
      <c r="A69" s="260" t="s">
        <v>645</v>
      </c>
    </row>
    <row r="70" spans="1:1">
      <c r="A70" s="260" t="s">
        <v>646</v>
      </c>
    </row>
    <row r="71" spans="1:1">
      <c r="A71" s="260" t="s">
        <v>249</v>
      </c>
    </row>
    <row r="72" spans="1:1">
      <c r="A72" s="260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A10A-5C15-034D-895C-2A7006A7B0EA}">
  <dimension ref="A1:M402"/>
  <sheetViews>
    <sheetView topLeftCell="A358" workbookViewId="0">
      <selection activeCell="A396" sqref="A396:A402"/>
    </sheetView>
  </sheetViews>
  <sheetFormatPr defaultColWidth="7.796875" defaultRowHeight="14.4"/>
  <cols>
    <col min="1" max="1" width="17.19921875" style="84" customWidth="1"/>
    <col min="2" max="11" width="10.69921875" style="84" customWidth="1"/>
    <col min="12" max="16384" width="7.796875" style="84"/>
  </cols>
  <sheetData>
    <row r="1" spans="1:12" ht="15.6">
      <c r="A1" s="207" t="s">
        <v>452</v>
      </c>
      <c r="B1" s="208" t="s">
        <v>590</v>
      </c>
      <c r="C1" s="208" t="s">
        <v>591</v>
      </c>
      <c r="D1" s="208" t="s">
        <v>592</v>
      </c>
      <c r="E1" s="208" t="s">
        <v>593</v>
      </c>
      <c r="F1" s="208" t="s">
        <v>594</v>
      </c>
      <c r="G1" s="208" t="s">
        <v>595</v>
      </c>
      <c r="H1" s="208" t="s">
        <v>596</v>
      </c>
      <c r="I1" s="208" t="s">
        <v>597</v>
      </c>
      <c r="J1" s="208" t="s">
        <v>598</v>
      </c>
      <c r="K1" s="208" t="s">
        <v>599</v>
      </c>
      <c r="L1"/>
    </row>
    <row r="2" spans="1:12">
      <c r="A2" s="209" t="s">
        <v>43</v>
      </c>
      <c r="B2" s="210">
        <v>6</v>
      </c>
      <c r="C2" s="210">
        <v>9</v>
      </c>
      <c r="D2" s="210">
        <v>13</v>
      </c>
      <c r="E2" s="210">
        <v>14</v>
      </c>
      <c r="F2" s="211">
        <v>8</v>
      </c>
      <c r="G2" s="210">
        <v>3</v>
      </c>
      <c r="H2" s="210">
        <v>3</v>
      </c>
      <c r="I2" s="210">
        <v>2</v>
      </c>
      <c r="J2" s="210">
        <v>4</v>
      </c>
      <c r="K2" s="211">
        <v>0</v>
      </c>
      <c r="L2" s="219"/>
    </row>
    <row r="3" spans="1:12">
      <c r="A3" s="209" t="s">
        <v>19</v>
      </c>
      <c r="B3" s="210">
        <v>225</v>
      </c>
      <c r="C3" s="210">
        <v>177</v>
      </c>
      <c r="D3" s="210">
        <v>163</v>
      </c>
      <c r="E3" s="210">
        <v>123</v>
      </c>
      <c r="F3" s="211">
        <v>180</v>
      </c>
      <c r="G3" s="210">
        <v>56</v>
      </c>
      <c r="H3" s="210">
        <v>38</v>
      </c>
      <c r="I3" s="210">
        <v>30</v>
      </c>
      <c r="J3" s="210">
        <v>21</v>
      </c>
      <c r="K3" s="211">
        <v>33</v>
      </c>
      <c r="L3" s="219"/>
    </row>
    <row r="4" spans="1:12">
      <c r="A4" s="209" t="s">
        <v>20</v>
      </c>
      <c r="B4" s="210">
        <v>6</v>
      </c>
      <c r="C4" s="210">
        <v>0</v>
      </c>
      <c r="D4" s="210">
        <v>0</v>
      </c>
      <c r="E4" s="210">
        <v>0</v>
      </c>
      <c r="F4" s="211">
        <v>0</v>
      </c>
      <c r="G4" s="210">
        <v>1</v>
      </c>
      <c r="H4" s="210">
        <v>0</v>
      </c>
      <c r="I4" s="210">
        <v>0</v>
      </c>
      <c r="J4" s="210">
        <v>0</v>
      </c>
      <c r="K4" s="211">
        <v>0</v>
      </c>
      <c r="L4" s="219"/>
    </row>
    <row r="5" spans="1:12">
      <c r="A5" s="209" t="s">
        <v>64</v>
      </c>
      <c r="B5" s="210">
        <v>3</v>
      </c>
      <c r="C5" s="210">
        <v>0</v>
      </c>
      <c r="D5" s="210">
        <v>0</v>
      </c>
      <c r="E5" s="210">
        <v>0</v>
      </c>
      <c r="F5" s="211">
        <v>0</v>
      </c>
      <c r="G5" s="210">
        <v>0</v>
      </c>
      <c r="H5" s="210">
        <v>0</v>
      </c>
      <c r="I5" s="210">
        <v>0</v>
      </c>
      <c r="J5" s="210">
        <v>0</v>
      </c>
      <c r="K5" s="212">
        <v>0</v>
      </c>
      <c r="L5" s="219"/>
    </row>
    <row r="6" spans="1:12">
      <c r="A6" s="209" t="s">
        <v>66</v>
      </c>
      <c r="B6" s="210">
        <v>2</v>
      </c>
      <c r="C6" s="210">
        <v>0</v>
      </c>
      <c r="D6" s="210">
        <v>0</v>
      </c>
      <c r="E6" s="210">
        <v>0</v>
      </c>
      <c r="F6" s="211">
        <v>0</v>
      </c>
      <c r="G6" s="210">
        <v>2</v>
      </c>
      <c r="H6" s="210">
        <v>0</v>
      </c>
      <c r="I6" s="210">
        <v>0</v>
      </c>
      <c r="J6" s="210">
        <v>0</v>
      </c>
      <c r="K6" s="212">
        <v>0</v>
      </c>
      <c r="L6" s="219"/>
    </row>
    <row r="7" spans="1:12">
      <c r="A7" s="209" t="s">
        <v>65</v>
      </c>
      <c r="B7" s="210">
        <v>6</v>
      </c>
      <c r="C7" s="210">
        <v>0</v>
      </c>
      <c r="D7" s="210">
        <v>0</v>
      </c>
      <c r="E7" s="210">
        <v>0</v>
      </c>
      <c r="F7" s="211">
        <v>0</v>
      </c>
      <c r="G7" s="210">
        <v>5</v>
      </c>
      <c r="H7" s="210">
        <v>0</v>
      </c>
      <c r="I7" s="210">
        <v>0</v>
      </c>
      <c r="J7" s="210">
        <v>0</v>
      </c>
      <c r="K7" s="212">
        <v>0</v>
      </c>
      <c r="L7" s="219"/>
    </row>
    <row r="8" spans="1:12">
      <c r="A8" s="209" t="s">
        <v>41</v>
      </c>
      <c r="B8" s="210">
        <v>6</v>
      </c>
      <c r="C8" s="210">
        <v>7</v>
      </c>
      <c r="D8" s="210">
        <v>11</v>
      </c>
      <c r="E8" s="210">
        <v>5</v>
      </c>
      <c r="F8" s="211">
        <v>2</v>
      </c>
      <c r="G8" s="210">
        <v>1</v>
      </c>
      <c r="H8" s="210">
        <v>2</v>
      </c>
      <c r="I8" s="210">
        <v>3</v>
      </c>
      <c r="J8" s="210">
        <v>1</v>
      </c>
      <c r="K8" s="212">
        <v>1</v>
      </c>
      <c r="L8" s="219"/>
    </row>
    <row r="9" spans="1:12">
      <c r="A9" s="209" t="s">
        <v>42</v>
      </c>
      <c r="B9" s="210">
        <v>4</v>
      </c>
      <c r="C9" s="210">
        <v>2</v>
      </c>
      <c r="D9" s="210">
        <v>6</v>
      </c>
      <c r="E9" s="210">
        <v>3</v>
      </c>
      <c r="F9" s="211">
        <v>1</v>
      </c>
      <c r="G9" s="210">
        <v>0</v>
      </c>
      <c r="H9" s="210">
        <v>0</v>
      </c>
      <c r="I9" s="210">
        <v>2</v>
      </c>
      <c r="J9" s="210">
        <v>1</v>
      </c>
      <c r="K9" s="212">
        <v>0</v>
      </c>
      <c r="L9" s="219"/>
    </row>
    <row r="10" spans="1:12">
      <c r="A10" s="209" t="s">
        <v>97</v>
      </c>
      <c r="B10" s="210">
        <v>853</v>
      </c>
      <c r="C10" s="210">
        <v>664</v>
      </c>
      <c r="D10" s="210">
        <v>493</v>
      </c>
      <c r="E10" s="210">
        <v>559</v>
      </c>
      <c r="F10" s="211">
        <v>542</v>
      </c>
      <c r="G10" s="210">
        <v>183</v>
      </c>
      <c r="H10" s="210">
        <v>132</v>
      </c>
      <c r="I10" s="210">
        <v>96</v>
      </c>
      <c r="J10" s="210">
        <v>99</v>
      </c>
      <c r="K10" s="212">
        <v>106</v>
      </c>
      <c r="L10" s="219"/>
    </row>
    <row r="11" spans="1:12">
      <c r="A11" s="209" t="s">
        <v>44</v>
      </c>
      <c r="B11" s="210">
        <v>0</v>
      </c>
      <c r="C11" s="210">
        <v>0</v>
      </c>
      <c r="D11" s="210">
        <v>2</v>
      </c>
      <c r="E11" s="210">
        <v>4</v>
      </c>
      <c r="F11" s="211">
        <v>7</v>
      </c>
      <c r="G11" s="210">
        <v>0</v>
      </c>
      <c r="H11" s="210">
        <v>0</v>
      </c>
      <c r="I11" s="210">
        <v>2</v>
      </c>
      <c r="J11" s="210">
        <v>0</v>
      </c>
      <c r="K11" s="212">
        <v>1</v>
      </c>
      <c r="L11" s="219"/>
    </row>
    <row r="12" spans="1:12">
      <c r="A12" s="209" t="s">
        <v>222</v>
      </c>
      <c r="B12" s="210">
        <v>24</v>
      </c>
      <c r="C12" s="210">
        <v>19</v>
      </c>
      <c r="D12" s="210">
        <v>9</v>
      </c>
      <c r="E12" s="210">
        <v>14</v>
      </c>
      <c r="F12" s="211">
        <v>13</v>
      </c>
      <c r="G12" s="210">
        <v>4</v>
      </c>
      <c r="H12" s="210">
        <v>2</v>
      </c>
      <c r="I12" s="210">
        <v>1</v>
      </c>
      <c r="J12" s="210">
        <v>2</v>
      </c>
      <c r="K12" s="212">
        <v>1</v>
      </c>
      <c r="L12" s="219"/>
    </row>
    <row r="13" spans="1:12">
      <c r="A13" s="209" t="s">
        <v>223</v>
      </c>
      <c r="B13" s="210">
        <v>77</v>
      </c>
      <c r="C13" s="210">
        <v>0</v>
      </c>
      <c r="D13" s="210">
        <v>0</v>
      </c>
      <c r="E13" s="210">
        <v>0</v>
      </c>
      <c r="F13" s="211">
        <v>0</v>
      </c>
      <c r="G13" s="210">
        <v>27</v>
      </c>
      <c r="H13" s="210">
        <v>0</v>
      </c>
      <c r="I13" s="210">
        <v>0</v>
      </c>
      <c r="J13" s="210">
        <v>0</v>
      </c>
      <c r="K13" s="212">
        <v>0</v>
      </c>
      <c r="L13" s="219"/>
    </row>
    <row r="14" spans="1:12">
      <c r="A14" s="209" t="s">
        <v>223</v>
      </c>
      <c r="B14" s="210">
        <v>0</v>
      </c>
      <c r="C14" s="210">
        <v>0</v>
      </c>
      <c r="D14" s="210">
        <v>0</v>
      </c>
      <c r="E14" s="210">
        <v>48</v>
      </c>
      <c r="F14" s="211">
        <v>0</v>
      </c>
      <c r="G14" s="210">
        <v>0</v>
      </c>
      <c r="H14" s="210">
        <v>0</v>
      </c>
      <c r="I14" s="210">
        <v>0</v>
      </c>
      <c r="J14" s="210">
        <v>10</v>
      </c>
      <c r="K14" s="212">
        <v>0</v>
      </c>
      <c r="L14" s="219"/>
    </row>
    <row r="15" spans="1:12">
      <c r="A15" s="209" t="s">
        <v>224</v>
      </c>
      <c r="B15" s="210">
        <v>0</v>
      </c>
      <c r="C15" s="210">
        <v>0</v>
      </c>
      <c r="D15" s="210">
        <v>0</v>
      </c>
      <c r="E15" s="210">
        <v>0</v>
      </c>
      <c r="F15" s="211">
        <v>0</v>
      </c>
      <c r="G15" s="210">
        <v>0</v>
      </c>
      <c r="H15" s="210">
        <v>0</v>
      </c>
      <c r="I15" s="210">
        <v>0</v>
      </c>
      <c r="J15" s="210">
        <v>0</v>
      </c>
      <c r="K15" s="212">
        <v>0</v>
      </c>
      <c r="L15" s="219"/>
    </row>
    <row r="16" spans="1:12">
      <c r="A16" s="209" t="s">
        <v>38</v>
      </c>
      <c r="B16" s="210">
        <v>0</v>
      </c>
      <c r="C16" s="210">
        <v>0</v>
      </c>
      <c r="D16" s="210">
        <v>0</v>
      </c>
      <c r="E16" s="210">
        <v>0</v>
      </c>
      <c r="F16" s="211">
        <v>35</v>
      </c>
      <c r="G16" s="210">
        <v>0</v>
      </c>
      <c r="H16" s="210">
        <v>0</v>
      </c>
      <c r="I16" s="210">
        <v>0</v>
      </c>
      <c r="J16" s="210">
        <v>0</v>
      </c>
      <c r="K16" s="212">
        <v>9</v>
      </c>
      <c r="L16" s="219"/>
    </row>
    <row r="17" spans="1:12">
      <c r="A17" s="209" t="s">
        <v>29</v>
      </c>
      <c r="B17" s="210">
        <v>62</v>
      </c>
      <c r="C17" s="210">
        <v>49</v>
      </c>
      <c r="D17" s="210">
        <v>34</v>
      </c>
      <c r="E17" s="210">
        <v>38</v>
      </c>
      <c r="F17" s="211">
        <v>0</v>
      </c>
      <c r="G17" s="210">
        <v>19</v>
      </c>
      <c r="H17" s="210">
        <v>9</v>
      </c>
      <c r="I17" s="210">
        <v>8</v>
      </c>
      <c r="J17" s="210">
        <v>11</v>
      </c>
      <c r="K17" s="212">
        <v>0</v>
      </c>
      <c r="L17" s="219"/>
    </row>
    <row r="18" spans="1:12">
      <c r="A18" s="209" t="s">
        <v>30</v>
      </c>
      <c r="B18" s="210">
        <v>52</v>
      </c>
      <c r="C18" s="210">
        <v>37</v>
      </c>
      <c r="D18" s="210">
        <v>34</v>
      </c>
      <c r="E18" s="210">
        <v>34</v>
      </c>
      <c r="F18" s="211">
        <v>25</v>
      </c>
      <c r="G18" s="210">
        <v>14</v>
      </c>
      <c r="H18" s="210">
        <v>13</v>
      </c>
      <c r="I18" s="210">
        <v>7</v>
      </c>
      <c r="J18" s="210">
        <v>8</v>
      </c>
      <c r="K18" s="212">
        <v>6</v>
      </c>
      <c r="L18" s="219"/>
    </row>
    <row r="19" spans="1:12">
      <c r="A19" s="209" t="s">
        <v>33</v>
      </c>
      <c r="B19" s="210">
        <v>65</v>
      </c>
      <c r="C19" s="210">
        <v>41</v>
      </c>
      <c r="D19" s="210">
        <v>27</v>
      </c>
      <c r="E19" s="210">
        <v>26</v>
      </c>
      <c r="F19" s="211">
        <v>0</v>
      </c>
      <c r="G19" s="210">
        <v>14</v>
      </c>
      <c r="H19" s="210">
        <v>7</v>
      </c>
      <c r="I19" s="210">
        <v>3</v>
      </c>
      <c r="J19" s="210">
        <v>4</v>
      </c>
      <c r="K19" s="212">
        <v>0</v>
      </c>
      <c r="L19" s="219"/>
    </row>
    <row r="20" spans="1:12">
      <c r="A20" s="209" t="s">
        <v>34</v>
      </c>
      <c r="B20" s="210">
        <v>151</v>
      </c>
      <c r="C20" s="210">
        <v>120</v>
      </c>
      <c r="D20" s="210">
        <v>85</v>
      </c>
      <c r="E20" s="210">
        <v>98</v>
      </c>
      <c r="F20" s="211">
        <v>0</v>
      </c>
      <c r="G20" s="210">
        <v>44</v>
      </c>
      <c r="H20" s="210">
        <v>34</v>
      </c>
      <c r="I20" s="210">
        <v>20</v>
      </c>
      <c r="J20" s="210">
        <v>24</v>
      </c>
      <c r="K20" s="212">
        <v>0</v>
      </c>
      <c r="L20" s="219"/>
    </row>
    <row r="21" spans="1:12">
      <c r="A21" s="209" t="s">
        <v>35</v>
      </c>
      <c r="B21" s="210">
        <v>46</v>
      </c>
      <c r="C21" s="210">
        <v>37</v>
      </c>
      <c r="D21" s="210">
        <v>27</v>
      </c>
      <c r="E21" s="210">
        <v>0</v>
      </c>
      <c r="F21" s="211">
        <v>0</v>
      </c>
      <c r="G21" s="210">
        <v>14</v>
      </c>
      <c r="H21" s="210">
        <v>10</v>
      </c>
      <c r="I21" s="210">
        <v>8</v>
      </c>
      <c r="J21" s="210">
        <v>0</v>
      </c>
      <c r="K21" s="212">
        <v>0</v>
      </c>
      <c r="L21" s="219"/>
    </row>
    <row r="22" spans="1:12">
      <c r="A22" s="209" t="s">
        <v>36</v>
      </c>
      <c r="B22" s="210">
        <v>48</v>
      </c>
      <c r="C22" s="210">
        <v>30</v>
      </c>
      <c r="D22" s="210">
        <v>33</v>
      </c>
      <c r="E22" s="210">
        <v>0</v>
      </c>
      <c r="F22" s="211">
        <v>0</v>
      </c>
      <c r="G22" s="210">
        <v>14</v>
      </c>
      <c r="H22" s="210">
        <v>7</v>
      </c>
      <c r="I22" s="210">
        <v>7</v>
      </c>
      <c r="J22" s="210">
        <v>0</v>
      </c>
      <c r="K22" s="212">
        <v>0</v>
      </c>
      <c r="L22" s="219"/>
    </row>
    <row r="23" spans="1:12">
      <c r="A23" s="209" t="s">
        <v>37</v>
      </c>
      <c r="B23" s="210">
        <v>35</v>
      </c>
      <c r="C23" s="210">
        <v>29</v>
      </c>
      <c r="D23" s="210">
        <v>19</v>
      </c>
      <c r="E23" s="210">
        <v>0</v>
      </c>
      <c r="F23" s="211">
        <v>0</v>
      </c>
      <c r="G23" s="210">
        <v>7</v>
      </c>
      <c r="H23" s="210">
        <v>6</v>
      </c>
      <c r="I23" s="210">
        <v>4</v>
      </c>
      <c r="J23" s="210">
        <v>0</v>
      </c>
      <c r="K23" s="212">
        <v>0</v>
      </c>
      <c r="L23" s="219"/>
    </row>
    <row r="24" spans="1:12">
      <c r="A24" s="209" t="s">
        <v>457</v>
      </c>
      <c r="B24" s="210">
        <v>0</v>
      </c>
      <c r="C24" s="210">
        <v>0</v>
      </c>
      <c r="D24" s="210">
        <v>1</v>
      </c>
      <c r="E24" s="210">
        <v>0</v>
      </c>
      <c r="F24" s="211">
        <v>0</v>
      </c>
      <c r="G24" s="210">
        <v>0</v>
      </c>
      <c r="H24" s="210">
        <v>0</v>
      </c>
      <c r="I24" s="210">
        <v>0</v>
      </c>
      <c r="J24" s="210">
        <v>0</v>
      </c>
      <c r="K24" s="212">
        <v>0</v>
      </c>
      <c r="L24" s="219"/>
    </row>
    <row r="25" spans="1:12">
      <c r="A25" s="209" t="s">
        <v>225</v>
      </c>
      <c r="B25" s="210">
        <v>9</v>
      </c>
      <c r="C25" s="210">
        <v>12</v>
      </c>
      <c r="D25" s="210">
        <v>3</v>
      </c>
      <c r="E25" s="210">
        <v>24</v>
      </c>
      <c r="F25" s="211">
        <v>24</v>
      </c>
      <c r="G25" s="210">
        <v>3</v>
      </c>
      <c r="H25" s="210">
        <v>6</v>
      </c>
      <c r="I25" s="210">
        <v>1</v>
      </c>
      <c r="J25" s="210">
        <v>8</v>
      </c>
      <c r="K25" s="212">
        <v>5</v>
      </c>
      <c r="L25" s="219"/>
    </row>
    <row r="26" spans="1:12">
      <c r="A26" s="209" t="s">
        <v>226</v>
      </c>
      <c r="B26" s="210">
        <v>0</v>
      </c>
      <c r="C26" s="210">
        <v>0</v>
      </c>
      <c r="D26" s="210">
        <v>0</v>
      </c>
      <c r="E26" s="210">
        <v>0</v>
      </c>
      <c r="F26" s="211">
        <v>0</v>
      </c>
      <c r="G26" s="210">
        <v>0</v>
      </c>
      <c r="H26" s="210">
        <v>0</v>
      </c>
      <c r="I26" s="210">
        <v>0</v>
      </c>
      <c r="J26" s="210">
        <v>0</v>
      </c>
      <c r="K26" s="212">
        <v>0</v>
      </c>
      <c r="L26" s="219"/>
    </row>
    <row r="27" spans="1:12">
      <c r="A27" s="209" t="s">
        <v>215</v>
      </c>
      <c r="B27" s="210">
        <v>9</v>
      </c>
      <c r="C27" s="210">
        <v>6</v>
      </c>
      <c r="D27" s="210">
        <v>4</v>
      </c>
      <c r="E27" s="210">
        <v>4</v>
      </c>
      <c r="F27" s="211">
        <v>15</v>
      </c>
      <c r="G27" s="210">
        <v>3</v>
      </c>
      <c r="H27" s="210">
        <v>0</v>
      </c>
      <c r="I27" s="210">
        <v>0</v>
      </c>
      <c r="J27" s="210">
        <v>0</v>
      </c>
      <c r="K27" s="212">
        <v>2</v>
      </c>
      <c r="L27" s="219"/>
    </row>
    <row r="28" spans="1:12">
      <c r="A28" s="209" t="s">
        <v>216</v>
      </c>
      <c r="B28" s="210">
        <v>2</v>
      </c>
      <c r="C28" s="210">
        <v>4</v>
      </c>
      <c r="D28" s="210">
        <v>0</v>
      </c>
      <c r="E28" s="210">
        <v>1</v>
      </c>
      <c r="F28" s="211">
        <v>2</v>
      </c>
      <c r="G28" s="210">
        <v>1</v>
      </c>
      <c r="H28" s="210">
        <v>1</v>
      </c>
      <c r="I28" s="210">
        <v>0</v>
      </c>
      <c r="J28" s="210">
        <v>1</v>
      </c>
      <c r="K28" s="212">
        <v>0</v>
      </c>
      <c r="L28" s="219"/>
    </row>
    <row r="29" spans="1:12">
      <c r="A29" s="209" t="s">
        <v>227</v>
      </c>
      <c r="B29" s="210">
        <v>2</v>
      </c>
      <c r="C29" s="210">
        <v>0</v>
      </c>
      <c r="D29" s="210">
        <v>0</v>
      </c>
      <c r="E29" s="210">
        <v>0</v>
      </c>
      <c r="F29" s="211">
        <v>0</v>
      </c>
      <c r="G29" s="210">
        <v>2</v>
      </c>
      <c r="H29" s="210">
        <v>0</v>
      </c>
      <c r="I29" s="210">
        <v>0</v>
      </c>
      <c r="J29" s="210">
        <v>0</v>
      </c>
      <c r="K29" s="212">
        <v>0</v>
      </c>
      <c r="L29" s="219"/>
    </row>
    <row r="30" spans="1:12">
      <c r="A30" s="209" t="s">
        <v>199</v>
      </c>
      <c r="B30" s="210">
        <v>6</v>
      </c>
      <c r="C30" s="210">
        <v>1</v>
      </c>
      <c r="D30" s="210">
        <v>4</v>
      </c>
      <c r="E30" s="210">
        <v>3</v>
      </c>
      <c r="F30" s="211">
        <v>3</v>
      </c>
      <c r="G30" s="210">
        <v>2</v>
      </c>
      <c r="H30" s="210">
        <v>0</v>
      </c>
      <c r="I30" s="210">
        <v>2</v>
      </c>
      <c r="J30" s="210">
        <v>1</v>
      </c>
      <c r="K30" s="212">
        <v>0</v>
      </c>
      <c r="L30" s="219"/>
    </row>
    <row r="31" spans="1:12">
      <c r="A31" s="209" t="s">
        <v>200</v>
      </c>
      <c r="B31" s="210">
        <v>7</v>
      </c>
      <c r="C31" s="210">
        <v>2</v>
      </c>
      <c r="D31" s="210">
        <v>1</v>
      </c>
      <c r="E31" s="210">
        <v>3</v>
      </c>
      <c r="F31" s="211">
        <v>1</v>
      </c>
      <c r="G31" s="210">
        <v>0</v>
      </c>
      <c r="H31" s="210">
        <v>0</v>
      </c>
      <c r="I31" s="210">
        <v>0</v>
      </c>
      <c r="J31" s="210">
        <v>1</v>
      </c>
      <c r="K31" s="212">
        <v>0</v>
      </c>
      <c r="L31" s="219"/>
    </row>
    <row r="32" spans="1:12">
      <c r="A32" s="209" t="s">
        <v>228</v>
      </c>
      <c r="B32" s="210">
        <v>156</v>
      </c>
      <c r="C32" s="210">
        <v>137</v>
      </c>
      <c r="D32" s="210">
        <v>106</v>
      </c>
      <c r="E32" s="210">
        <v>111</v>
      </c>
      <c r="F32" s="211">
        <v>129</v>
      </c>
      <c r="G32" s="210">
        <v>47</v>
      </c>
      <c r="H32" s="210">
        <v>34</v>
      </c>
      <c r="I32" s="210">
        <v>25</v>
      </c>
      <c r="J32" s="210">
        <v>29</v>
      </c>
      <c r="K32" s="212">
        <v>33</v>
      </c>
      <c r="L32" s="219"/>
    </row>
    <row r="33" spans="1:12">
      <c r="A33" s="209" t="s">
        <v>229</v>
      </c>
      <c r="B33" s="210">
        <v>54</v>
      </c>
      <c r="C33" s="210">
        <v>52</v>
      </c>
      <c r="D33" s="210">
        <v>35</v>
      </c>
      <c r="E33" s="210">
        <v>36</v>
      </c>
      <c r="F33" s="211">
        <v>19</v>
      </c>
      <c r="G33" s="210">
        <v>17</v>
      </c>
      <c r="H33" s="210">
        <v>14</v>
      </c>
      <c r="I33" s="210">
        <v>14</v>
      </c>
      <c r="J33" s="210">
        <v>12</v>
      </c>
      <c r="K33" s="212">
        <v>4</v>
      </c>
      <c r="L33" s="219"/>
    </row>
    <row r="34" spans="1:12">
      <c r="A34" s="209" t="s">
        <v>201</v>
      </c>
      <c r="B34" s="210">
        <v>1</v>
      </c>
      <c r="C34" s="210">
        <v>1</v>
      </c>
      <c r="D34" s="210">
        <v>3</v>
      </c>
      <c r="E34" s="210">
        <v>5</v>
      </c>
      <c r="F34" s="211">
        <v>5</v>
      </c>
      <c r="G34" s="210">
        <v>1</v>
      </c>
      <c r="H34" s="210">
        <v>1</v>
      </c>
      <c r="I34" s="210">
        <v>1</v>
      </c>
      <c r="J34" s="210">
        <v>2</v>
      </c>
      <c r="K34" s="212">
        <v>0</v>
      </c>
      <c r="L34" s="219"/>
    </row>
    <row r="35" spans="1:12">
      <c r="A35" s="209" t="s">
        <v>202</v>
      </c>
      <c r="B35" s="210">
        <v>1</v>
      </c>
      <c r="C35" s="210">
        <v>3</v>
      </c>
      <c r="D35" s="210">
        <v>4</v>
      </c>
      <c r="E35" s="210">
        <v>0</v>
      </c>
      <c r="F35" s="211">
        <v>3</v>
      </c>
      <c r="G35" s="210">
        <v>0</v>
      </c>
      <c r="H35" s="210">
        <v>0</v>
      </c>
      <c r="I35" s="210">
        <v>0</v>
      </c>
      <c r="J35" s="210">
        <v>0</v>
      </c>
      <c r="K35" s="212">
        <v>0</v>
      </c>
      <c r="L35" s="219"/>
    </row>
    <row r="36" spans="1:12">
      <c r="A36" s="209" t="s">
        <v>230</v>
      </c>
      <c r="B36" s="210">
        <v>0</v>
      </c>
      <c r="C36" s="210">
        <v>12</v>
      </c>
      <c r="D36" s="210">
        <v>7</v>
      </c>
      <c r="E36" s="210">
        <v>27</v>
      </c>
      <c r="F36" s="211">
        <v>15</v>
      </c>
      <c r="G36" s="210">
        <v>0</v>
      </c>
      <c r="H36" s="210">
        <v>9</v>
      </c>
      <c r="I36" s="210">
        <v>5</v>
      </c>
      <c r="J36" s="210">
        <v>6</v>
      </c>
      <c r="K36" s="212">
        <v>12</v>
      </c>
      <c r="L36" s="219"/>
    </row>
    <row r="37" spans="1:12">
      <c r="A37" s="209" t="s">
        <v>231</v>
      </c>
      <c r="B37" s="210">
        <v>48</v>
      </c>
      <c r="C37" s="210">
        <v>50</v>
      </c>
      <c r="D37" s="210">
        <v>39</v>
      </c>
      <c r="E37" s="210">
        <v>39</v>
      </c>
      <c r="F37" s="211">
        <v>48</v>
      </c>
      <c r="G37" s="210">
        <v>7</v>
      </c>
      <c r="H37" s="210">
        <v>5</v>
      </c>
      <c r="I37" s="210">
        <v>3</v>
      </c>
      <c r="J37" s="210">
        <v>2</v>
      </c>
      <c r="K37" s="212">
        <v>3</v>
      </c>
      <c r="L37" s="219"/>
    </row>
    <row r="38" spans="1:12">
      <c r="A38" s="209" t="s">
        <v>232</v>
      </c>
      <c r="B38" s="210">
        <v>0</v>
      </c>
      <c r="C38" s="210">
        <v>0</v>
      </c>
      <c r="D38" s="210">
        <v>9</v>
      </c>
      <c r="E38" s="210">
        <v>7</v>
      </c>
      <c r="F38" s="211">
        <v>11</v>
      </c>
      <c r="G38" s="210">
        <v>0</v>
      </c>
      <c r="H38" s="210">
        <v>0</v>
      </c>
      <c r="I38" s="210">
        <v>1</v>
      </c>
      <c r="J38" s="210">
        <v>1</v>
      </c>
      <c r="K38" s="212">
        <v>1</v>
      </c>
      <c r="L38" s="219"/>
    </row>
    <row r="39" spans="1:12">
      <c r="A39" s="209" t="s">
        <v>203</v>
      </c>
      <c r="B39" s="210">
        <v>4</v>
      </c>
      <c r="C39" s="210">
        <v>0</v>
      </c>
      <c r="D39" s="210">
        <v>6</v>
      </c>
      <c r="E39" s="210">
        <v>0</v>
      </c>
      <c r="F39" s="211">
        <v>3</v>
      </c>
      <c r="G39" s="210">
        <v>1</v>
      </c>
      <c r="H39" s="210">
        <v>0</v>
      </c>
      <c r="I39" s="210">
        <v>0</v>
      </c>
      <c r="J39" s="210">
        <v>0</v>
      </c>
      <c r="K39" s="212">
        <v>2</v>
      </c>
      <c r="L39" s="219"/>
    </row>
    <row r="40" spans="1:12">
      <c r="A40" s="209" t="s">
        <v>204</v>
      </c>
      <c r="B40" s="210">
        <v>6</v>
      </c>
      <c r="C40" s="210">
        <v>5</v>
      </c>
      <c r="D40" s="210">
        <v>1</v>
      </c>
      <c r="E40" s="210">
        <v>1</v>
      </c>
      <c r="F40" s="211">
        <v>0</v>
      </c>
      <c r="G40" s="210">
        <v>2</v>
      </c>
      <c r="H40" s="210">
        <v>3</v>
      </c>
      <c r="I40" s="210">
        <v>1</v>
      </c>
      <c r="J40" s="210">
        <v>0</v>
      </c>
      <c r="K40" s="212">
        <v>0</v>
      </c>
      <c r="L40" s="219"/>
    </row>
    <row r="41" spans="1:12">
      <c r="A41" s="209" t="s">
        <v>217</v>
      </c>
      <c r="B41" s="210">
        <v>3</v>
      </c>
      <c r="C41" s="210">
        <v>3</v>
      </c>
      <c r="D41" s="210">
        <v>0</v>
      </c>
      <c r="E41" s="210">
        <v>0</v>
      </c>
      <c r="F41" s="211">
        <v>0</v>
      </c>
      <c r="G41" s="210">
        <v>1</v>
      </c>
      <c r="H41" s="210">
        <v>0</v>
      </c>
      <c r="I41" s="210">
        <v>0</v>
      </c>
      <c r="J41" s="210">
        <v>0</v>
      </c>
      <c r="K41" s="212">
        <v>0</v>
      </c>
      <c r="L41" s="219"/>
    </row>
    <row r="42" spans="1:12">
      <c r="A42" s="209" t="s">
        <v>205</v>
      </c>
      <c r="B42" s="210">
        <v>1</v>
      </c>
      <c r="C42" s="210">
        <v>0</v>
      </c>
      <c r="D42" s="210">
        <v>0</v>
      </c>
      <c r="E42" s="210">
        <v>0</v>
      </c>
      <c r="F42" s="211">
        <v>0</v>
      </c>
      <c r="G42" s="210">
        <v>0</v>
      </c>
      <c r="H42" s="210">
        <v>0</v>
      </c>
      <c r="I42" s="210">
        <v>0</v>
      </c>
      <c r="J42" s="210">
        <v>0</v>
      </c>
      <c r="K42" s="212">
        <v>0</v>
      </c>
      <c r="L42" s="219"/>
    </row>
    <row r="43" spans="1:12">
      <c r="A43" s="209" t="s">
        <v>206</v>
      </c>
      <c r="B43" s="210">
        <v>2</v>
      </c>
      <c r="C43" s="210">
        <v>7</v>
      </c>
      <c r="D43" s="210">
        <v>1</v>
      </c>
      <c r="E43" s="210">
        <v>0</v>
      </c>
      <c r="F43" s="211">
        <v>1</v>
      </c>
      <c r="G43" s="210">
        <v>1</v>
      </c>
      <c r="H43" s="210">
        <v>0</v>
      </c>
      <c r="I43" s="210">
        <v>0</v>
      </c>
      <c r="J43" s="210">
        <v>0</v>
      </c>
      <c r="K43" s="212">
        <v>1</v>
      </c>
      <c r="L43" s="219"/>
    </row>
    <row r="44" spans="1:12">
      <c r="A44" s="209" t="s">
        <v>233</v>
      </c>
      <c r="B44" s="210">
        <v>146</v>
      </c>
      <c r="C44" s="210">
        <v>140</v>
      </c>
      <c r="D44" s="210">
        <v>119</v>
      </c>
      <c r="E44" s="210">
        <v>83</v>
      </c>
      <c r="F44" s="211">
        <v>104</v>
      </c>
      <c r="G44" s="210">
        <v>24</v>
      </c>
      <c r="H44" s="210">
        <v>23</v>
      </c>
      <c r="I44" s="210">
        <v>24</v>
      </c>
      <c r="J44" s="210">
        <v>12</v>
      </c>
      <c r="K44" s="212">
        <v>24</v>
      </c>
      <c r="L44" s="219"/>
    </row>
    <row r="45" spans="1:12">
      <c r="A45" s="209" t="s">
        <v>218</v>
      </c>
      <c r="B45" s="210">
        <v>1</v>
      </c>
      <c r="C45" s="210">
        <v>2</v>
      </c>
      <c r="D45" s="210">
        <v>2</v>
      </c>
      <c r="E45" s="210">
        <v>4</v>
      </c>
      <c r="F45" s="211">
        <v>5</v>
      </c>
      <c r="G45" s="210">
        <v>1</v>
      </c>
      <c r="H45" s="210">
        <v>0</v>
      </c>
      <c r="I45" s="210">
        <v>0</v>
      </c>
      <c r="J45" s="210">
        <v>0</v>
      </c>
      <c r="K45" s="212">
        <v>1</v>
      </c>
      <c r="L45" s="219"/>
    </row>
    <row r="46" spans="1:12">
      <c r="A46" s="209" t="s">
        <v>219</v>
      </c>
      <c r="B46" s="210">
        <v>5</v>
      </c>
      <c r="C46" s="210">
        <v>0</v>
      </c>
      <c r="D46" s="210">
        <v>0</v>
      </c>
      <c r="E46" s="210">
        <v>0</v>
      </c>
      <c r="F46" s="211">
        <v>0</v>
      </c>
      <c r="G46" s="210">
        <v>1</v>
      </c>
      <c r="H46" s="210">
        <v>0</v>
      </c>
      <c r="I46" s="210">
        <v>0</v>
      </c>
      <c r="J46" s="210">
        <v>0</v>
      </c>
      <c r="K46" s="212">
        <v>0</v>
      </c>
      <c r="L46" s="219"/>
    </row>
    <row r="47" spans="1:12">
      <c r="A47" s="209" t="s">
        <v>234</v>
      </c>
      <c r="B47" s="210">
        <v>30</v>
      </c>
      <c r="C47" s="210">
        <v>53</v>
      </c>
      <c r="D47" s="210">
        <v>32</v>
      </c>
      <c r="E47" s="210">
        <v>29</v>
      </c>
      <c r="F47" s="211">
        <v>38</v>
      </c>
      <c r="G47" s="210">
        <v>5</v>
      </c>
      <c r="H47" s="210">
        <v>10</v>
      </c>
      <c r="I47" s="210">
        <v>12</v>
      </c>
      <c r="J47" s="210">
        <v>6</v>
      </c>
      <c r="K47" s="212">
        <v>11</v>
      </c>
      <c r="L47" s="219"/>
    </row>
    <row r="48" spans="1:12">
      <c r="A48" s="209" t="s">
        <v>207</v>
      </c>
      <c r="B48" s="210">
        <v>1</v>
      </c>
      <c r="C48" s="210">
        <v>9</v>
      </c>
      <c r="D48" s="210">
        <v>9</v>
      </c>
      <c r="E48" s="210">
        <v>8</v>
      </c>
      <c r="F48" s="211">
        <v>3</v>
      </c>
      <c r="G48" s="210">
        <v>0</v>
      </c>
      <c r="H48" s="210">
        <v>4</v>
      </c>
      <c r="I48" s="210">
        <v>0</v>
      </c>
      <c r="J48" s="210">
        <v>0</v>
      </c>
      <c r="K48" s="212">
        <v>1</v>
      </c>
      <c r="L48" s="219"/>
    </row>
    <row r="49" spans="1:12">
      <c r="A49" s="209" t="s">
        <v>208</v>
      </c>
      <c r="B49" s="210">
        <v>3</v>
      </c>
      <c r="C49" s="210">
        <v>0</v>
      </c>
      <c r="D49" s="210">
        <v>0</v>
      </c>
      <c r="E49" s="210">
        <v>0</v>
      </c>
      <c r="F49" s="211">
        <v>0</v>
      </c>
      <c r="G49" s="210">
        <v>1</v>
      </c>
      <c r="H49" s="210">
        <v>0</v>
      </c>
      <c r="I49" s="210">
        <v>0</v>
      </c>
      <c r="J49" s="210">
        <v>0</v>
      </c>
      <c r="K49" s="212">
        <v>0</v>
      </c>
      <c r="L49" s="219"/>
    </row>
    <row r="50" spans="1:12">
      <c r="A50" s="209" t="s">
        <v>235</v>
      </c>
      <c r="B50" s="210">
        <v>9</v>
      </c>
      <c r="C50" s="210">
        <v>0</v>
      </c>
      <c r="D50" s="210">
        <v>0</v>
      </c>
      <c r="E50" s="210">
        <v>0</v>
      </c>
      <c r="F50" s="211">
        <v>0</v>
      </c>
      <c r="G50" s="210">
        <v>2</v>
      </c>
      <c r="H50" s="210">
        <v>0</v>
      </c>
      <c r="I50" s="210">
        <v>0</v>
      </c>
      <c r="J50" s="210">
        <v>0</v>
      </c>
      <c r="K50" s="212">
        <v>0</v>
      </c>
      <c r="L50" s="219"/>
    </row>
    <row r="51" spans="1:12">
      <c r="A51" s="209" t="s">
        <v>209</v>
      </c>
      <c r="B51" s="210">
        <v>1</v>
      </c>
      <c r="C51" s="210">
        <v>0</v>
      </c>
      <c r="D51" s="210">
        <v>0</v>
      </c>
      <c r="E51" s="210">
        <v>0</v>
      </c>
      <c r="F51" s="211">
        <v>0</v>
      </c>
      <c r="G51" s="210">
        <v>0</v>
      </c>
      <c r="H51" s="210">
        <v>0</v>
      </c>
      <c r="I51" s="210">
        <v>0</v>
      </c>
      <c r="J51" s="210">
        <v>0</v>
      </c>
      <c r="K51" s="212">
        <v>0</v>
      </c>
      <c r="L51" s="219"/>
    </row>
    <row r="52" spans="1:12">
      <c r="A52" s="209" t="s">
        <v>220</v>
      </c>
      <c r="B52" s="210">
        <v>1</v>
      </c>
      <c r="C52" s="210">
        <v>0</v>
      </c>
      <c r="D52" s="210">
        <v>0</v>
      </c>
      <c r="E52" s="210">
        <v>0</v>
      </c>
      <c r="F52" s="211">
        <v>0</v>
      </c>
      <c r="G52" s="210">
        <v>0</v>
      </c>
      <c r="H52" s="210">
        <v>0</v>
      </c>
      <c r="I52" s="210">
        <v>0</v>
      </c>
      <c r="J52" s="210">
        <v>0</v>
      </c>
      <c r="K52" s="212">
        <v>0</v>
      </c>
      <c r="L52" s="219"/>
    </row>
    <row r="53" spans="1:12">
      <c r="A53" s="209" t="s">
        <v>210</v>
      </c>
      <c r="B53" s="210">
        <v>1</v>
      </c>
      <c r="C53" s="210">
        <v>0</v>
      </c>
      <c r="D53" s="210">
        <v>0</v>
      </c>
      <c r="E53" s="210">
        <v>0</v>
      </c>
      <c r="F53" s="211">
        <v>0</v>
      </c>
      <c r="G53" s="210">
        <v>0</v>
      </c>
      <c r="H53" s="210">
        <v>0</v>
      </c>
      <c r="I53" s="210">
        <v>0</v>
      </c>
      <c r="J53" s="210">
        <v>0</v>
      </c>
      <c r="K53" s="212">
        <v>0</v>
      </c>
      <c r="L53" s="219"/>
    </row>
    <row r="54" spans="1:12">
      <c r="A54" s="209" t="s">
        <v>236</v>
      </c>
      <c r="B54" s="210">
        <v>56</v>
      </c>
      <c r="C54" s="210">
        <v>0</v>
      </c>
      <c r="D54" s="210">
        <v>0</v>
      </c>
      <c r="E54" s="210">
        <v>0</v>
      </c>
      <c r="F54" s="211">
        <v>0</v>
      </c>
      <c r="G54" s="210">
        <v>12</v>
      </c>
      <c r="H54" s="210">
        <v>0</v>
      </c>
      <c r="I54" s="210">
        <v>0</v>
      </c>
      <c r="J54" s="210">
        <v>0</v>
      </c>
      <c r="K54" s="212">
        <v>0</v>
      </c>
      <c r="L54" s="219"/>
    </row>
    <row r="55" spans="1:12">
      <c r="A55" s="209" t="s">
        <v>61</v>
      </c>
      <c r="B55" s="210">
        <v>0</v>
      </c>
      <c r="C55" s="210">
        <v>0</v>
      </c>
      <c r="D55" s="210">
        <v>0</v>
      </c>
      <c r="E55" s="210">
        <v>55</v>
      </c>
      <c r="F55" s="211">
        <v>22</v>
      </c>
      <c r="G55" s="210">
        <v>0</v>
      </c>
      <c r="H55" s="210">
        <v>0</v>
      </c>
      <c r="I55" s="210">
        <v>0</v>
      </c>
      <c r="J55" s="210">
        <v>12</v>
      </c>
      <c r="K55" s="212">
        <v>8</v>
      </c>
      <c r="L55" s="219"/>
    </row>
    <row r="56" spans="1:12">
      <c r="A56" s="209" t="s">
        <v>55</v>
      </c>
      <c r="B56" s="210">
        <v>1</v>
      </c>
      <c r="C56" s="210">
        <v>59</v>
      </c>
      <c r="D56" s="210">
        <v>33</v>
      </c>
      <c r="E56" s="210">
        <v>0</v>
      </c>
      <c r="F56" s="211">
        <v>0</v>
      </c>
      <c r="G56" s="210">
        <v>1</v>
      </c>
      <c r="H56" s="210">
        <v>12</v>
      </c>
      <c r="I56" s="210">
        <v>8</v>
      </c>
      <c r="J56" s="210">
        <v>0</v>
      </c>
      <c r="K56" s="212">
        <v>0</v>
      </c>
      <c r="L56" s="219"/>
    </row>
    <row r="57" spans="1:12">
      <c r="A57" s="209" t="s">
        <v>56</v>
      </c>
      <c r="B57" s="210">
        <v>0</v>
      </c>
      <c r="C57" s="210">
        <v>0</v>
      </c>
      <c r="D57" s="210">
        <v>0</v>
      </c>
      <c r="E57" s="210">
        <v>0</v>
      </c>
      <c r="F57" s="211">
        <v>0</v>
      </c>
      <c r="G57" s="210">
        <v>0</v>
      </c>
      <c r="H57" s="210">
        <v>0</v>
      </c>
      <c r="I57" s="210">
        <v>0</v>
      </c>
      <c r="J57" s="210">
        <v>0</v>
      </c>
      <c r="K57" s="212">
        <v>0</v>
      </c>
      <c r="L57" s="219"/>
    </row>
    <row r="58" spans="1:12">
      <c r="A58" s="209" t="s">
        <v>57</v>
      </c>
      <c r="B58" s="210">
        <v>19</v>
      </c>
      <c r="C58" s="210">
        <v>25</v>
      </c>
      <c r="D58" s="210">
        <v>22</v>
      </c>
      <c r="E58" s="210">
        <v>0</v>
      </c>
      <c r="F58" s="211">
        <v>0</v>
      </c>
      <c r="G58" s="210">
        <v>2</v>
      </c>
      <c r="H58" s="210">
        <v>6</v>
      </c>
      <c r="I58" s="210">
        <v>5</v>
      </c>
      <c r="J58" s="210">
        <v>0</v>
      </c>
      <c r="K58" s="212">
        <v>0</v>
      </c>
      <c r="L58" s="219"/>
    </row>
    <row r="59" spans="1:12">
      <c r="A59" s="209" t="s">
        <v>58</v>
      </c>
      <c r="B59" s="210">
        <v>24</v>
      </c>
      <c r="C59" s="210">
        <v>0</v>
      </c>
      <c r="D59" s="210">
        <v>0</v>
      </c>
      <c r="E59" s="210">
        <v>0</v>
      </c>
      <c r="F59" s="211">
        <v>0</v>
      </c>
      <c r="G59" s="210">
        <v>4</v>
      </c>
      <c r="H59" s="210">
        <v>0</v>
      </c>
      <c r="I59" s="210">
        <v>0</v>
      </c>
      <c r="J59" s="210">
        <v>0</v>
      </c>
      <c r="K59" s="212">
        <v>0</v>
      </c>
      <c r="L59" s="219"/>
    </row>
    <row r="60" spans="1:12">
      <c r="A60" s="209" t="s">
        <v>59</v>
      </c>
      <c r="B60" s="210">
        <v>54</v>
      </c>
      <c r="C60" s="210">
        <v>0</v>
      </c>
      <c r="D60" s="210">
        <v>0</v>
      </c>
      <c r="E60" s="210">
        <v>0</v>
      </c>
      <c r="F60" s="211">
        <v>0</v>
      </c>
      <c r="G60" s="210">
        <v>11</v>
      </c>
      <c r="H60" s="210">
        <v>0</v>
      </c>
      <c r="I60" s="210">
        <v>0</v>
      </c>
      <c r="J60" s="210">
        <v>0</v>
      </c>
      <c r="K60" s="212">
        <v>0</v>
      </c>
      <c r="L60" s="219"/>
    </row>
    <row r="61" spans="1:12">
      <c r="A61" s="209" t="s">
        <v>60</v>
      </c>
      <c r="B61" s="210">
        <v>8</v>
      </c>
      <c r="C61" s="210">
        <v>0</v>
      </c>
      <c r="D61" s="210">
        <v>0</v>
      </c>
      <c r="E61" s="210">
        <v>0</v>
      </c>
      <c r="F61" s="211">
        <v>0</v>
      </c>
      <c r="G61" s="210">
        <v>1</v>
      </c>
      <c r="H61" s="210">
        <v>0</v>
      </c>
      <c r="I61" s="210">
        <v>0</v>
      </c>
      <c r="J61" s="210">
        <v>0</v>
      </c>
      <c r="K61" s="212">
        <v>0</v>
      </c>
      <c r="L61" s="219"/>
    </row>
    <row r="62" spans="1:12">
      <c r="A62" s="209" t="s">
        <v>237</v>
      </c>
      <c r="B62" s="210">
        <v>10</v>
      </c>
      <c r="C62" s="210">
        <v>6</v>
      </c>
      <c r="D62" s="210">
        <v>10</v>
      </c>
      <c r="E62" s="210">
        <v>7</v>
      </c>
      <c r="F62" s="211">
        <v>3</v>
      </c>
      <c r="G62" s="210">
        <v>1</v>
      </c>
      <c r="H62" s="210">
        <v>2</v>
      </c>
      <c r="I62" s="210">
        <v>1</v>
      </c>
      <c r="J62" s="210">
        <v>4</v>
      </c>
      <c r="K62" s="212">
        <v>1</v>
      </c>
      <c r="L62" s="219"/>
    </row>
    <row r="63" spans="1:12">
      <c r="A63" s="209" t="s">
        <v>53</v>
      </c>
      <c r="B63" s="210">
        <v>0</v>
      </c>
      <c r="C63" s="210">
        <v>1</v>
      </c>
      <c r="D63" s="210">
        <v>0</v>
      </c>
      <c r="E63" s="210">
        <v>0</v>
      </c>
      <c r="F63" s="211">
        <v>0</v>
      </c>
      <c r="G63" s="210">
        <v>0</v>
      </c>
      <c r="H63" s="210">
        <v>1</v>
      </c>
      <c r="I63" s="210">
        <v>0</v>
      </c>
      <c r="J63" s="210">
        <v>0</v>
      </c>
      <c r="K63" s="212">
        <v>0</v>
      </c>
      <c r="L63" s="219"/>
    </row>
    <row r="64" spans="1:12">
      <c r="A64" s="209" t="s">
        <v>600</v>
      </c>
      <c r="B64" s="210">
        <v>0</v>
      </c>
      <c r="C64" s="210">
        <v>0</v>
      </c>
      <c r="D64" s="210">
        <v>0</v>
      </c>
      <c r="E64" s="210">
        <v>0</v>
      </c>
      <c r="F64" s="211">
        <v>106</v>
      </c>
      <c r="G64" s="210">
        <v>0</v>
      </c>
      <c r="H64" s="210">
        <v>0</v>
      </c>
      <c r="I64" s="210">
        <v>0</v>
      </c>
      <c r="J64" s="210">
        <v>0</v>
      </c>
      <c r="K64" s="212">
        <v>27</v>
      </c>
      <c r="L64" s="219"/>
    </row>
    <row r="65" spans="1:12">
      <c r="A65" s="209" t="s">
        <v>91</v>
      </c>
      <c r="B65" s="210">
        <v>4</v>
      </c>
      <c r="C65" s="210">
        <v>0</v>
      </c>
      <c r="D65" s="210">
        <v>0</v>
      </c>
      <c r="E65" s="210">
        <v>0</v>
      </c>
      <c r="F65" s="211">
        <v>0</v>
      </c>
      <c r="G65" s="210">
        <v>1</v>
      </c>
      <c r="H65" s="210">
        <v>0</v>
      </c>
      <c r="I65" s="210">
        <v>0</v>
      </c>
      <c r="J65" s="210">
        <v>0</v>
      </c>
      <c r="K65" s="212">
        <v>0</v>
      </c>
      <c r="L65" s="219"/>
    </row>
    <row r="66" spans="1:12">
      <c r="A66" s="209" t="s">
        <v>92</v>
      </c>
      <c r="B66" s="210">
        <v>1</v>
      </c>
      <c r="C66" s="210">
        <v>0</v>
      </c>
      <c r="D66" s="210">
        <v>0</v>
      </c>
      <c r="E66" s="210">
        <v>0</v>
      </c>
      <c r="F66" s="211">
        <v>0</v>
      </c>
      <c r="G66" s="210">
        <v>0</v>
      </c>
      <c r="H66" s="210">
        <v>0</v>
      </c>
      <c r="I66" s="210">
        <v>0</v>
      </c>
      <c r="J66" s="210">
        <v>0</v>
      </c>
      <c r="K66" s="212">
        <v>0</v>
      </c>
      <c r="L66" s="219"/>
    </row>
    <row r="67" spans="1:12">
      <c r="A67" s="209" t="s">
        <v>67</v>
      </c>
      <c r="B67" s="210">
        <v>0</v>
      </c>
      <c r="C67" s="210">
        <v>0</v>
      </c>
      <c r="D67" s="210">
        <v>0</v>
      </c>
      <c r="E67" s="210">
        <v>2</v>
      </c>
      <c r="F67" s="211">
        <v>1</v>
      </c>
      <c r="G67" s="210">
        <v>0</v>
      </c>
      <c r="H67" s="210">
        <v>0</v>
      </c>
      <c r="I67" s="210">
        <v>0</v>
      </c>
      <c r="J67" s="210">
        <v>1</v>
      </c>
      <c r="K67" s="212">
        <v>1</v>
      </c>
      <c r="L67" s="219"/>
    </row>
    <row r="68" spans="1:12">
      <c r="A68" s="209" t="s">
        <v>52</v>
      </c>
      <c r="B68" s="210">
        <v>95</v>
      </c>
      <c r="C68" s="210">
        <v>70</v>
      </c>
      <c r="D68" s="210">
        <v>36</v>
      </c>
      <c r="E68" s="210">
        <v>41</v>
      </c>
      <c r="F68" s="211">
        <v>40</v>
      </c>
      <c r="G68" s="210">
        <v>35</v>
      </c>
      <c r="H68" s="210">
        <v>17</v>
      </c>
      <c r="I68" s="210">
        <v>12</v>
      </c>
      <c r="J68" s="210">
        <v>10</v>
      </c>
      <c r="K68" s="212">
        <v>9</v>
      </c>
      <c r="L68" s="219"/>
    </row>
    <row r="69" spans="1:12">
      <c r="A69" s="209" t="s">
        <v>238</v>
      </c>
      <c r="B69" s="210">
        <v>5</v>
      </c>
      <c r="C69" s="210">
        <v>4</v>
      </c>
      <c r="D69" s="210">
        <v>1</v>
      </c>
      <c r="E69" s="210">
        <v>5</v>
      </c>
      <c r="F69" s="211">
        <v>2</v>
      </c>
      <c r="G69" s="210">
        <v>2</v>
      </c>
      <c r="H69" s="210">
        <v>3</v>
      </c>
      <c r="I69" s="210">
        <v>0</v>
      </c>
      <c r="J69" s="210">
        <v>2</v>
      </c>
      <c r="K69" s="212">
        <v>1</v>
      </c>
      <c r="L69" s="219"/>
    </row>
    <row r="70" spans="1:12">
      <c r="A70" s="209" t="s">
        <v>239</v>
      </c>
      <c r="B70" s="210">
        <v>0</v>
      </c>
      <c r="C70" s="210">
        <v>0</v>
      </c>
      <c r="D70" s="210">
        <v>2</v>
      </c>
      <c r="E70" s="210">
        <v>1</v>
      </c>
      <c r="F70" s="211">
        <v>0</v>
      </c>
      <c r="G70" s="210">
        <v>0</v>
      </c>
      <c r="H70" s="210">
        <v>0</v>
      </c>
      <c r="I70" s="210">
        <v>0</v>
      </c>
      <c r="J70" s="210">
        <v>0</v>
      </c>
      <c r="K70" s="212">
        <v>0</v>
      </c>
      <c r="L70" s="219"/>
    </row>
    <row r="71" spans="1:12">
      <c r="A71" s="209" t="s">
        <v>240</v>
      </c>
      <c r="B71" s="210">
        <v>3</v>
      </c>
      <c r="C71" s="210">
        <v>1</v>
      </c>
      <c r="D71" s="210">
        <v>2</v>
      </c>
      <c r="E71" s="210">
        <v>0</v>
      </c>
      <c r="F71" s="211">
        <v>1</v>
      </c>
      <c r="G71" s="210">
        <v>1</v>
      </c>
      <c r="H71" s="210">
        <v>0</v>
      </c>
      <c r="I71" s="210">
        <v>0</v>
      </c>
      <c r="J71" s="210">
        <v>0</v>
      </c>
      <c r="K71" s="212">
        <v>0</v>
      </c>
      <c r="L71" s="219"/>
    </row>
    <row r="72" spans="1:12">
      <c r="A72" s="209" t="s">
        <v>241</v>
      </c>
      <c r="B72" s="210">
        <v>1</v>
      </c>
      <c r="C72" s="210">
        <v>3</v>
      </c>
      <c r="D72" s="210">
        <v>2</v>
      </c>
      <c r="E72" s="210">
        <v>2</v>
      </c>
      <c r="F72" s="211">
        <v>3</v>
      </c>
      <c r="G72" s="210">
        <v>1</v>
      </c>
      <c r="H72" s="210">
        <v>0</v>
      </c>
      <c r="I72" s="210">
        <v>1</v>
      </c>
      <c r="J72" s="210">
        <v>0</v>
      </c>
      <c r="K72" s="212">
        <v>0</v>
      </c>
      <c r="L72" s="219"/>
    </row>
    <row r="73" spans="1:12">
      <c r="A73" s="209" t="s">
        <v>601</v>
      </c>
      <c r="B73" s="210">
        <v>0</v>
      </c>
      <c r="C73" s="210">
        <v>0</v>
      </c>
      <c r="D73" s="210">
        <v>0</v>
      </c>
      <c r="E73" s="210">
        <v>0</v>
      </c>
      <c r="F73" s="211">
        <v>68</v>
      </c>
      <c r="G73" s="210">
        <v>0</v>
      </c>
      <c r="H73" s="210">
        <v>0</v>
      </c>
      <c r="I73" s="210">
        <v>0</v>
      </c>
      <c r="J73" s="210">
        <v>0</v>
      </c>
      <c r="K73" s="212">
        <v>11</v>
      </c>
      <c r="L73" s="219"/>
    </row>
    <row r="74" spans="1:12">
      <c r="A74" s="209" t="s">
        <v>45</v>
      </c>
      <c r="B74" s="210">
        <v>3</v>
      </c>
      <c r="C74" s="210">
        <v>2</v>
      </c>
      <c r="D74" s="210">
        <v>2</v>
      </c>
      <c r="E74" s="210">
        <v>1</v>
      </c>
      <c r="F74" s="211">
        <v>1</v>
      </c>
      <c r="G74" s="210">
        <v>0</v>
      </c>
      <c r="H74" s="210">
        <v>0</v>
      </c>
      <c r="I74" s="210">
        <v>2</v>
      </c>
      <c r="J74" s="210">
        <v>1</v>
      </c>
      <c r="K74" s="212">
        <v>0</v>
      </c>
      <c r="L74" s="219"/>
    </row>
    <row r="75" spans="1:12">
      <c r="A75" s="209" t="s">
        <v>50</v>
      </c>
      <c r="B75" s="210">
        <v>109</v>
      </c>
      <c r="C75" s="210">
        <v>78</v>
      </c>
      <c r="D75" s="210">
        <v>27</v>
      </c>
      <c r="E75" s="210">
        <v>27</v>
      </c>
      <c r="F75" s="211">
        <v>24</v>
      </c>
      <c r="G75" s="210">
        <v>37</v>
      </c>
      <c r="H75" s="210">
        <v>24</v>
      </c>
      <c r="I75" s="210">
        <v>13</v>
      </c>
      <c r="J75" s="210">
        <v>12</v>
      </c>
      <c r="K75" s="212">
        <v>4</v>
      </c>
      <c r="L75" s="219"/>
    </row>
    <row r="76" spans="1:12">
      <c r="A76" s="209" t="s">
        <v>90</v>
      </c>
      <c r="B76" s="210">
        <v>64</v>
      </c>
      <c r="C76" s="210">
        <v>63</v>
      </c>
      <c r="D76" s="210">
        <v>43</v>
      </c>
      <c r="E76" s="210">
        <v>60</v>
      </c>
      <c r="F76" s="211">
        <v>58</v>
      </c>
      <c r="G76" s="210">
        <v>16</v>
      </c>
      <c r="H76" s="210">
        <v>12</v>
      </c>
      <c r="I76" s="210">
        <v>4</v>
      </c>
      <c r="J76" s="210">
        <v>10</v>
      </c>
      <c r="K76" s="212">
        <v>10</v>
      </c>
      <c r="L76" s="219"/>
    </row>
    <row r="77" spans="1:12">
      <c r="A77" s="209" t="s">
        <v>46</v>
      </c>
      <c r="B77" s="210">
        <v>0</v>
      </c>
      <c r="C77" s="210">
        <v>2</v>
      </c>
      <c r="D77" s="210">
        <v>4</v>
      </c>
      <c r="E77" s="210">
        <v>5</v>
      </c>
      <c r="F77" s="211">
        <v>1</v>
      </c>
      <c r="G77" s="210">
        <v>0</v>
      </c>
      <c r="H77" s="210">
        <v>0</v>
      </c>
      <c r="I77" s="210">
        <v>2</v>
      </c>
      <c r="J77" s="210">
        <v>2</v>
      </c>
      <c r="K77" s="212">
        <v>1</v>
      </c>
      <c r="L77" s="219"/>
    </row>
    <row r="78" spans="1:12">
      <c r="A78" s="209" t="s">
        <v>242</v>
      </c>
      <c r="B78" s="210">
        <v>54</v>
      </c>
      <c r="C78" s="210">
        <v>12</v>
      </c>
      <c r="D78" s="210">
        <v>17</v>
      </c>
      <c r="E78" s="210">
        <v>15</v>
      </c>
      <c r="F78" s="211">
        <v>12</v>
      </c>
      <c r="G78" s="210">
        <v>15</v>
      </c>
      <c r="H78" s="210">
        <v>2</v>
      </c>
      <c r="I78" s="210">
        <v>1</v>
      </c>
      <c r="J78" s="210">
        <v>2</v>
      </c>
      <c r="K78" s="212">
        <v>3</v>
      </c>
      <c r="L78" s="219"/>
    </row>
    <row r="79" spans="1:12">
      <c r="A79" s="209" t="s">
        <v>602</v>
      </c>
      <c r="B79" s="210">
        <v>0</v>
      </c>
      <c r="C79" s="210">
        <v>0</v>
      </c>
      <c r="D79" s="210">
        <v>0</v>
      </c>
      <c r="E79" s="210">
        <v>0</v>
      </c>
      <c r="F79" s="211">
        <v>25</v>
      </c>
      <c r="G79" s="210">
        <v>0</v>
      </c>
      <c r="H79" s="210">
        <v>0</v>
      </c>
      <c r="I79" s="210">
        <v>0</v>
      </c>
      <c r="J79" s="210">
        <v>0</v>
      </c>
      <c r="K79" s="212">
        <v>9</v>
      </c>
      <c r="L79" s="219"/>
    </row>
    <row r="80" spans="1:12">
      <c r="A80" s="209" t="s">
        <v>68</v>
      </c>
      <c r="B80" s="210">
        <v>24</v>
      </c>
      <c r="C80" s="210">
        <v>19</v>
      </c>
      <c r="D80" s="210">
        <v>13</v>
      </c>
      <c r="E80" s="210">
        <v>15</v>
      </c>
      <c r="F80" s="211">
        <v>19</v>
      </c>
      <c r="G80" s="210">
        <v>12</v>
      </c>
      <c r="H80" s="210">
        <v>6</v>
      </c>
      <c r="I80" s="210">
        <v>7</v>
      </c>
      <c r="J80" s="210">
        <v>9</v>
      </c>
      <c r="K80" s="212">
        <v>10</v>
      </c>
      <c r="L80" s="219"/>
    </row>
    <row r="81" spans="1:12">
      <c r="A81" s="209" t="s">
        <v>69</v>
      </c>
      <c r="B81" s="210">
        <v>26</v>
      </c>
      <c r="C81" s="210">
        <v>14</v>
      </c>
      <c r="D81" s="210">
        <v>11</v>
      </c>
      <c r="E81" s="210">
        <v>10</v>
      </c>
      <c r="F81" s="211">
        <v>15</v>
      </c>
      <c r="G81" s="210">
        <v>14</v>
      </c>
      <c r="H81" s="210">
        <v>8</v>
      </c>
      <c r="I81" s="210">
        <v>6</v>
      </c>
      <c r="J81" s="210">
        <v>3</v>
      </c>
      <c r="K81" s="212">
        <v>6</v>
      </c>
      <c r="L81" s="219"/>
    </row>
    <row r="82" spans="1:12">
      <c r="A82" s="209" t="s">
        <v>39</v>
      </c>
      <c r="B82" s="210">
        <v>0</v>
      </c>
      <c r="C82" s="210">
        <v>0</v>
      </c>
      <c r="D82" s="210">
        <v>0</v>
      </c>
      <c r="E82" s="210">
        <v>25</v>
      </c>
      <c r="F82" s="211">
        <v>28</v>
      </c>
      <c r="G82" s="210">
        <v>0</v>
      </c>
      <c r="H82" s="210">
        <v>0</v>
      </c>
      <c r="I82" s="210">
        <v>0</v>
      </c>
      <c r="J82" s="210">
        <v>3</v>
      </c>
      <c r="K82" s="212">
        <v>5</v>
      </c>
      <c r="L82" s="219"/>
    </row>
    <row r="83" spans="1:12">
      <c r="A83" s="209" t="s">
        <v>54</v>
      </c>
      <c r="B83" s="210">
        <v>14</v>
      </c>
      <c r="C83" s="210">
        <v>17</v>
      </c>
      <c r="D83" s="210">
        <v>6</v>
      </c>
      <c r="E83" s="210">
        <v>4</v>
      </c>
      <c r="F83" s="211">
        <v>0</v>
      </c>
      <c r="G83" s="210">
        <v>3</v>
      </c>
      <c r="H83" s="210">
        <v>4</v>
      </c>
      <c r="I83" s="210">
        <v>0</v>
      </c>
      <c r="J83" s="210">
        <v>0</v>
      </c>
      <c r="K83" s="212">
        <v>0</v>
      </c>
      <c r="L83" s="219"/>
    </row>
    <row r="84" spans="1:12">
      <c r="A84" s="209" t="s">
        <v>88</v>
      </c>
      <c r="B84" s="210">
        <v>106</v>
      </c>
      <c r="C84" s="210">
        <v>113</v>
      </c>
      <c r="D84" s="210">
        <v>72</v>
      </c>
      <c r="E84" s="210">
        <v>88</v>
      </c>
      <c r="F84" s="211">
        <v>81</v>
      </c>
      <c r="G84" s="210">
        <v>18</v>
      </c>
      <c r="H84" s="210">
        <v>12</v>
      </c>
      <c r="I84" s="210">
        <v>7</v>
      </c>
      <c r="J84" s="210">
        <v>10</v>
      </c>
      <c r="K84" s="212">
        <v>7</v>
      </c>
      <c r="L84" s="219"/>
    </row>
    <row r="85" spans="1:12">
      <c r="A85" s="209" t="s">
        <v>89</v>
      </c>
      <c r="B85" s="210">
        <v>0</v>
      </c>
      <c r="C85" s="210">
        <v>0</v>
      </c>
      <c r="D85" s="210">
        <v>0</v>
      </c>
      <c r="E85" s="210">
        <v>0</v>
      </c>
      <c r="F85" s="211">
        <v>0</v>
      </c>
      <c r="G85" s="210">
        <v>0</v>
      </c>
      <c r="H85" s="210">
        <v>0</v>
      </c>
      <c r="I85" s="210">
        <v>0</v>
      </c>
      <c r="J85" s="210">
        <v>0</v>
      </c>
      <c r="K85" s="212">
        <v>0</v>
      </c>
      <c r="L85" s="219"/>
    </row>
    <row r="86" spans="1:12">
      <c r="A86" s="209" t="s">
        <v>95</v>
      </c>
      <c r="B86" s="210">
        <v>784</v>
      </c>
      <c r="C86" s="213">
        <v>738</v>
      </c>
      <c r="D86" s="213">
        <v>599</v>
      </c>
      <c r="E86" s="213">
        <v>610</v>
      </c>
      <c r="F86" s="214">
        <v>682</v>
      </c>
      <c r="G86" s="210">
        <v>159</v>
      </c>
      <c r="H86" s="210">
        <v>137</v>
      </c>
      <c r="I86" s="210">
        <v>97</v>
      </c>
      <c r="J86" s="210">
        <v>111</v>
      </c>
      <c r="K86" s="212">
        <v>99</v>
      </c>
      <c r="L86" s="219"/>
    </row>
    <row r="87" spans="1:12">
      <c r="A87" s="209" t="s">
        <v>243</v>
      </c>
      <c r="B87" s="210">
        <v>0</v>
      </c>
      <c r="C87" s="210">
        <v>74</v>
      </c>
      <c r="D87" s="210">
        <v>98</v>
      </c>
      <c r="E87" s="210">
        <v>83</v>
      </c>
      <c r="F87" s="211">
        <v>84</v>
      </c>
      <c r="G87" s="210">
        <v>0</v>
      </c>
      <c r="H87" s="210">
        <v>22</v>
      </c>
      <c r="I87" s="210">
        <v>24</v>
      </c>
      <c r="J87" s="210">
        <v>17</v>
      </c>
      <c r="K87" s="212">
        <v>21</v>
      </c>
      <c r="L87" s="219"/>
    </row>
    <row r="88" spans="1:12">
      <c r="A88" s="209" t="s">
        <v>211</v>
      </c>
      <c r="B88" s="210">
        <v>0</v>
      </c>
      <c r="C88" s="210">
        <v>0</v>
      </c>
      <c r="D88" s="210">
        <v>2</v>
      </c>
      <c r="E88" s="210">
        <v>2</v>
      </c>
      <c r="F88" s="211">
        <v>5</v>
      </c>
      <c r="G88" s="210">
        <v>0</v>
      </c>
      <c r="H88" s="210">
        <v>0</v>
      </c>
      <c r="I88" s="210">
        <v>0</v>
      </c>
      <c r="J88" s="210">
        <v>0</v>
      </c>
      <c r="K88" s="212">
        <v>1</v>
      </c>
      <c r="L88" s="219"/>
    </row>
    <row r="89" spans="1:12">
      <c r="A89" s="209" t="s">
        <v>212</v>
      </c>
      <c r="B89" s="210">
        <v>0</v>
      </c>
      <c r="C89" s="210">
        <v>0</v>
      </c>
      <c r="D89" s="210">
        <v>2</v>
      </c>
      <c r="E89" s="210">
        <v>0</v>
      </c>
      <c r="F89" s="211">
        <v>0</v>
      </c>
      <c r="G89" s="210">
        <v>0</v>
      </c>
      <c r="H89" s="210">
        <v>0</v>
      </c>
      <c r="I89" s="210">
        <v>0</v>
      </c>
      <c r="J89" s="210">
        <v>0</v>
      </c>
      <c r="K89" s="212">
        <v>0</v>
      </c>
      <c r="L89" s="219"/>
    </row>
    <row r="90" spans="1:12">
      <c r="A90" s="209" t="s">
        <v>221</v>
      </c>
      <c r="B90" s="210">
        <v>0</v>
      </c>
      <c r="C90" s="210">
        <v>0</v>
      </c>
      <c r="D90" s="210">
        <v>1</v>
      </c>
      <c r="E90" s="210">
        <v>1</v>
      </c>
      <c r="F90" s="211">
        <v>2</v>
      </c>
      <c r="G90" s="210">
        <v>0</v>
      </c>
      <c r="H90" s="210">
        <v>0</v>
      </c>
      <c r="I90" s="210">
        <v>0</v>
      </c>
      <c r="J90" s="210">
        <v>0</v>
      </c>
      <c r="K90" s="212">
        <v>1</v>
      </c>
      <c r="L90" s="219"/>
    </row>
    <row r="91" spans="1:12">
      <c r="A91" s="209" t="s">
        <v>603</v>
      </c>
      <c r="B91" s="210">
        <v>0</v>
      </c>
      <c r="C91" s="210">
        <v>0</v>
      </c>
      <c r="D91" s="210">
        <v>0</v>
      </c>
      <c r="E91" s="210">
        <v>0</v>
      </c>
      <c r="F91" s="211">
        <v>1</v>
      </c>
      <c r="G91" s="210">
        <v>0</v>
      </c>
      <c r="H91" s="210">
        <v>0</v>
      </c>
      <c r="I91" s="210">
        <v>0</v>
      </c>
      <c r="J91" s="210">
        <v>0</v>
      </c>
      <c r="K91" s="212">
        <v>1</v>
      </c>
      <c r="L91" s="219"/>
    </row>
    <row r="92" spans="1:12">
      <c r="A92" s="209" t="s">
        <v>213</v>
      </c>
      <c r="B92" s="210">
        <v>0</v>
      </c>
      <c r="C92" s="210">
        <v>3</v>
      </c>
      <c r="D92" s="210">
        <v>4</v>
      </c>
      <c r="E92" s="210">
        <v>2</v>
      </c>
      <c r="F92" s="211">
        <v>1</v>
      </c>
      <c r="G92" s="210">
        <v>0</v>
      </c>
      <c r="H92" s="210">
        <v>1</v>
      </c>
      <c r="I92" s="210">
        <v>2</v>
      </c>
      <c r="J92" s="210">
        <v>0</v>
      </c>
      <c r="K92" s="212">
        <v>0</v>
      </c>
      <c r="L92" s="219"/>
    </row>
    <row r="93" spans="1:12">
      <c r="A93" s="209" t="s">
        <v>214</v>
      </c>
      <c r="B93" s="210">
        <v>0</v>
      </c>
      <c r="C93" s="210">
        <v>0</v>
      </c>
      <c r="D93" s="210">
        <v>1</v>
      </c>
      <c r="E93" s="210">
        <v>0</v>
      </c>
      <c r="F93" s="211">
        <v>0</v>
      </c>
      <c r="G93" s="210">
        <v>0</v>
      </c>
      <c r="H93" s="210">
        <v>0</v>
      </c>
      <c r="I93" s="210">
        <v>0</v>
      </c>
      <c r="J93" s="210">
        <v>0</v>
      </c>
      <c r="K93" s="212">
        <v>0</v>
      </c>
      <c r="L93" s="219"/>
    </row>
    <row r="94" spans="1:12">
      <c r="A94" s="209" t="s">
        <v>244</v>
      </c>
      <c r="B94" s="210">
        <v>0</v>
      </c>
      <c r="C94" s="210">
        <v>0</v>
      </c>
      <c r="D94" s="210">
        <v>1</v>
      </c>
      <c r="E94" s="210">
        <v>0</v>
      </c>
      <c r="F94" s="211">
        <v>0</v>
      </c>
      <c r="G94" s="210">
        <v>0</v>
      </c>
      <c r="H94" s="210">
        <v>0</v>
      </c>
      <c r="I94" s="210">
        <v>0</v>
      </c>
      <c r="J94" s="210">
        <v>0</v>
      </c>
      <c r="K94" s="212">
        <v>0</v>
      </c>
      <c r="L94" s="219"/>
    </row>
    <row r="95" spans="1:12">
      <c r="A95" s="209" t="s">
        <v>100</v>
      </c>
      <c r="B95" s="210">
        <v>0</v>
      </c>
      <c r="C95" s="210">
        <v>19</v>
      </c>
      <c r="D95" s="210">
        <v>21</v>
      </c>
      <c r="E95" s="210">
        <v>6</v>
      </c>
      <c r="F95" s="211">
        <v>7</v>
      </c>
      <c r="G95" s="210">
        <v>0</v>
      </c>
      <c r="H95" s="210">
        <v>2</v>
      </c>
      <c r="I95" s="210">
        <v>2</v>
      </c>
      <c r="J95" s="210">
        <v>1</v>
      </c>
      <c r="K95" s="212">
        <v>1</v>
      </c>
      <c r="L95" s="219"/>
    </row>
    <row r="96" spans="1:12">
      <c r="A96" s="209" t="s">
        <v>101</v>
      </c>
      <c r="B96" s="210">
        <v>65</v>
      </c>
      <c r="C96" s="210">
        <v>54</v>
      </c>
      <c r="D96" s="210">
        <v>34</v>
      </c>
      <c r="E96" s="210">
        <v>33</v>
      </c>
      <c r="F96" s="211">
        <v>27</v>
      </c>
      <c r="G96" s="210">
        <v>20</v>
      </c>
      <c r="H96" s="210">
        <v>18</v>
      </c>
      <c r="I96" s="210">
        <v>10</v>
      </c>
      <c r="J96" s="210">
        <v>10</v>
      </c>
      <c r="K96" s="212">
        <v>3</v>
      </c>
      <c r="L96" s="219"/>
    </row>
    <row r="97" spans="1:12">
      <c r="A97" s="209" t="s">
        <v>102</v>
      </c>
      <c r="B97" s="210">
        <v>132</v>
      </c>
      <c r="C97" s="210">
        <v>94</v>
      </c>
      <c r="D97" s="210">
        <v>55</v>
      </c>
      <c r="E97" s="210">
        <v>0</v>
      </c>
      <c r="F97" s="211">
        <v>0</v>
      </c>
      <c r="G97" s="210">
        <v>28</v>
      </c>
      <c r="H97" s="210">
        <v>17</v>
      </c>
      <c r="I97" s="210">
        <v>20</v>
      </c>
      <c r="J97" s="210">
        <v>0</v>
      </c>
      <c r="K97" s="212">
        <v>0</v>
      </c>
      <c r="L97" s="219"/>
    </row>
    <row r="98" spans="1:12">
      <c r="A98" s="209" t="s">
        <v>103</v>
      </c>
      <c r="B98" s="210">
        <v>26</v>
      </c>
      <c r="C98" s="210">
        <v>0</v>
      </c>
      <c r="D98" s="210">
        <v>0</v>
      </c>
      <c r="E98" s="210">
        <v>0</v>
      </c>
      <c r="F98" s="211">
        <v>0</v>
      </c>
      <c r="G98" s="210">
        <v>4</v>
      </c>
      <c r="H98" s="210">
        <v>0</v>
      </c>
      <c r="I98" s="210">
        <v>0</v>
      </c>
      <c r="J98" s="210">
        <v>0</v>
      </c>
      <c r="K98" s="212">
        <v>0</v>
      </c>
      <c r="L98" s="219"/>
    </row>
    <row r="99" spans="1:12">
      <c r="A99" s="209" t="s">
        <v>62</v>
      </c>
      <c r="B99" s="210">
        <v>16</v>
      </c>
      <c r="C99" s="210">
        <v>13</v>
      </c>
      <c r="D99" s="210">
        <v>8</v>
      </c>
      <c r="E99" s="210">
        <v>5</v>
      </c>
      <c r="F99" s="211">
        <v>7</v>
      </c>
      <c r="G99" s="210">
        <v>6</v>
      </c>
      <c r="H99" s="210">
        <v>5</v>
      </c>
      <c r="I99" s="210">
        <v>2</v>
      </c>
      <c r="J99" s="210">
        <v>3</v>
      </c>
      <c r="K99" s="212">
        <v>2</v>
      </c>
      <c r="L99" s="219"/>
    </row>
    <row r="100" spans="1:12">
      <c r="A100" s="209" t="s">
        <v>245</v>
      </c>
      <c r="B100" s="210">
        <v>198</v>
      </c>
      <c r="C100" s="210">
        <v>186</v>
      </c>
      <c r="D100" s="210">
        <v>151</v>
      </c>
      <c r="E100" s="210">
        <v>204</v>
      </c>
      <c r="F100" s="211">
        <v>202</v>
      </c>
      <c r="G100" s="210">
        <v>43</v>
      </c>
      <c r="H100" s="210">
        <v>41</v>
      </c>
      <c r="I100" s="210">
        <v>34</v>
      </c>
      <c r="J100" s="210">
        <v>39</v>
      </c>
      <c r="K100" s="212">
        <v>40</v>
      </c>
      <c r="L100" s="219"/>
    </row>
    <row r="101" spans="1:12">
      <c r="A101" s="209" t="s">
        <v>93</v>
      </c>
      <c r="B101" s="210">
        <v>1</v>
      </c>
      <c r="C101" s="210">
        <v>2</v>
      </c>
      <c r="D101" s="210">
        <v>0</v>
      </c>
      <c r="E101" s="210">
        <v>1</v>
      </c>
      <c r="F101" s="211">
        <v>0</v>
      </c>
      <c r="G101" s="210">
        <v>0</v>
      </c>
      <c r="H101" s="210">
        <v>1</v>
      </c>
      <c r="I101" s="210">
        <v>0</v>
      </c>
      <c r="J101" s="210">
        <v>0</v>
      </c>
      <c r="K101" s="212">
        <v>0</v>
      </c>
      <c r="L101" s="219"/>
    </row>
    <row r="102" spans="1:12">
      <c r="A102" s="209" t="s">
        <v>94</v>
      </c>
      <c r="B102" s="210">
        <v>1</v>
      </c>
      <c r="C102" s="210">
        <v>4</v>
      </c>
      <c r="D102" s="210">
        <v>1</v>
      </c>
      <c r="E102" s="210">
        <v>4</v>
      </c>
      <c r="F102" s="211">
        <v>0</v>
      </c>
      <c r="G102" s="210">
        <v>0</v>
      </c>
      <c r="H102" s="210">
        <v>1</v>
      </c>
      <c r="I102" s="210">
        <v>0</v>
      </c>
      <c r="J102" s="210">
        <v>0</v>
      </c>
      <c r="K102" s="212">
        <v>0</v>
      </c>
      <c r="L102" s="219"/>
    </row>
    <row r="103" spans="1:12">
      <c r="A103" s="209" t="s">
        <v>98</v>
      </c>
      <c r="B103" s="210">
        <v>0</v>
      </c>
      <c r="C103" s="210">
        <v>9</v>
      </c>
      <c r="D103" s="210">
        <v>74</v>
      </c>
      <c r="E103" s="210">
        <v>69</v>
      </c>
      <c r="F103" s="211">
        <v>60</v>
      </c>
      <c r="G103" s="210">
        <v>0</v>
      </c>
      <c r="H103" s="210">
        <v>3</v>
      </c>
      <c r="I103" s="210">
        <v>44</v>
      </c>
      <c r="J103" s="210">
        <v>36</v>
      </c>
      <c r="K103" s="212">
        <v>40</v>
      </c>
      <c r="L103" s="219"/>
    </row>
    <row r="104" spans="1:12">
      <c r="A104" s="209" t="s">
        <v>99</v>
      </c>
      <c r="B104" s="210">
        <v>0</v>
      </c>
      <c r="C104" s="210">
        <v>0</v>
      </c>
      <c r="D104" s="210">
        <v>9</v>
      </c>
      <c r="E104" s="210">
        <v>14</v>
      </c>
      <c r="F104" s="211">
        <v>13</v>
      </c>
      <c r="G104" s="210">
        <v>0</v>
      </c>
      <c r="H104" s="210">
        <v>0</v>
      </c>
      <c r="I104" s="210">
        <v>7</v>
      </c>
      <c r="J104" s="210">
        <v>10</v>
      </c>
      <c r="K104" s="212">
        <v>8</v>
      </c>
      <c r="L104" s="219"/>
    </row>
    <row r="105" spans="1:12">
      <c r="A105" s="209" t="s">
        <v>604</v>
      </c>
      <c r="B105" s="210">
        <v>0</v>
      </c>
      <c r="C105" s="210">
        <v>0</v>
      </c>
      <c r="D105" s="210">
        <v>0</v>
      </c>
      <c r="E105" s="210">
        <v>7</v>
      </c>
      <c r="F105" s="211">
        <v>25</v>
      </c>
      <c r="G105" s="210">
        <v>0</v>
      </c>
      <c r="H105" s="210">
        <v>0</v>
      </c>
      <c r="I105" s="210">
        <v>0</v>
      </c>
      <c r="J105" s="210">
        <v>2</v>
      </c>
      <c r="K105" s="212">
        <v>19</v>
      </c>
      <c r="L105" s="219"/>
    </row>
    <row r="106" spans="1:12">
      <c r="A106" s="209" t="s">
        <v>31</v>
      </c>
      <c r="B106" s="210">
        <v>0</v>
      </c>
      <c r="C106" s="210">
        <v>5</v>
      </c>
      <c r="D106" s="210">
        <v>30</v>
      </c>
      <c r="E106" s="210">
        <v>20</v>
      </c>
      <c r="F106" s="211">
        <v>0</v>
      </c>
      <c r="G106" s="210">
        <v>0</v>
      </c>
      <c r="H106" s="210">
        <v>2</v>
      </c>
      <c r="I106" s="210">
        <v>20</v>
      </c>
      <c r="J106" s="210">
        <v>10</v>
      </c>
      <c r="K106" s="212">
        <v>0</v>
      </c>
      <c r="L106" s="219"/>
    </row>
    <row r="107" spans="1:12">
      <c r="A107" s="209" t="s">
        <v>49</v>
      </c>
      <c r="B107" s="210">
        <v>12</v>
      </c>
      <c r="C107" s="210">
        <v>9</v>
      </c>
      <c r="D107" s="210">
        <v>9</v>
      </c>
      <c r="E107" s="210">
        <v>9</v>
      </c>
      <c r="F107" s="211">
        <v>3</v>
      </c>
      <c r="G107" s="210">
        <v>2</v>
      </c>
      <c r="H107" s="210">
        <v>2</v>
      </c>
      <c r="I107" s="210">
        <v>2</v>
      </c>
      <c r="J107" s="210">
        <v>1</v>
      </c>
      <c r="K107" s="212">
        <v>1</v>
      </c>
      <c r="L107" s="219"/>
    </row>
    <row r="108" spans="1:12">
      <c r="A108" s="209" t="s">
        <v>605</v>
      </c>
      <c r="B108" s="210">
        <v>0</v>
      </c>
      <c r="C108" s="210">
        <v>0</v>
      </c>
      <c r="D108" s="210">
        <v>0</v>
      </c>
      <c r="E108" s="210">
        <v>0</v>
      </c>
      <c r="F108" s="211">
        <v>4</v>
      </c>
      <c r="G108" s="210">
        <v>0</v>
      </c>
      <c r="H108" s="210">
        <v>0</v>
      </c>
      <c r="I108" s="210">
        <v>0</v>
      </c>
      <c r="J108" s="210">
        <v>0</v>
      </c>
      <c r="K108" s="212">
        <v>3</v>
      </c>
      <c r="L108" s="219"/>
    </row>
    <row r="109" spans="1:12">
      <c r="A109" s="209" t="s">
        <v>51</v>
      </c>
      <c r="B109" s="210">
        <v>0</v>
      </c>
      <c r="C109" s="210">
        <v>8</v>
      </c>
      <c r="D109" s="210">
        <v>28</v>
      </c>
      <c r="E109" s="210">
        <v>33</v>
      </c>
      <c r="F109" s="211">
        <v>22</v>
      </c>
      <c r="G109" s="210">
        <v>0</v>
      </c>
      <c r="H109" s="210">
        <v>6</v>
      </c>
      <c r="I109" s="210">
        <v>17</v>
      </c>
      <c r="J109" s="210">
        <v>13</v>
      </c>
      <c r="K109" s="212">
        <v>8</v>
      </c>
      <c r="L109" s="219"/>
    </row>
    <row r="110" spans="1:12">
      <c r="A110" s="209" t="s">
        <v>47</v>
      </c>
      <c r="B110" s="210">
        <v>0</v>
      </c>
      <c r="C110" s="210">
        <v>7</v>
      </c>
      <c r="D110" s="210">
        <v>45</v>
      </c>
      <c r="E110" s="210">
        <v>30</v>
      </c>
      <c r="F110" s="211">
        <v>23</v>
      </c>
      <c r="G110" s="210">
        <v>0</v>
      </c>
      <c r="H110" s="210">
        <v>3</v>
      </c>
      <c r="I110" s="210">
        <v>35</v>
      </c>
      <c r="J110" s="210">
        <v>21</v>
      </c>
      <c r="K110" s="212">
        <v>13</v>
      </c>
      <c r="L110" s="219"/>
    </row>
    <row r="111" spans="1:12">
      <c r="A111" s="209" t="s">
        <v>40</v>
      </c>
      <c r="B111" s="210">
        <v>0</v>
      </c>
      <c r="C111" s="210">
        <v>0</v>
      </c>
      <c r="D111" s="210">
        <v>0</v>
      </c>
      <c r="E111" s="210">
        <v>3</v>
      </c>
      <c r="F111" s="211">
        <v>13</v>
      </c>
      <c r="G111" s="210">
        <v>0</v>
      </c>
      <c r="H111" s="210">
        <v>0</v>
      </c>
      <c r="I111" s="210">
        <v>0</v>
      </c>
      <c r="J111" s="210">
        <v>3</v>
      </c>
      <c r="K111" s="212">
        <v>7</v>
      </c>
      <c r="L111" s="219"/>
    </row>
    <row r="112" spans="1:12">
      <c r="A112" s="209" t="s">
        <v>96</v>
      </c>
      <c r="B112" s="210">
        <v>0</v>
      </c>
      <c r="C112" s="213">
        <v>14</v>
      </c>
      <c r="D112" s="213">
        <v>122</v>
      </c>
      <c r="E112" s="213">
        <v>132</v>
      </c>
      <c r="F112" s="214">
        <v>140</v>
      </c>
      <c r="G112" s="210">
        <v>0</v>
      </c>
      <c r="H112" s="210">
        <v>5</v>
      </c>
      <c r="I112" s="210">
        <v>71</v>
      </c>
      <c r="J112" s="210">
        <v>72</v>
      </c>
      <c r="K112" s="212">
        <v>87</v>
      </c>
      <c r="L112" s="219"/>
    </row>
    <row r="113" spans="1:13">
      <c r="A113" s="209" t="s">
        <v>104</v>
      </c>
      <c r="B113" s="210">
        <v>0</v>
      </c>
      <c r="C113" s="210">
        <v>0</v>
      </c>
      <c r="D113" s="210">
        <v>13</v>
      </c>
      <c r="E113" s="210">
        <v>37</v>
      </c>
      <c r="F113" s="211">
        <v>30</v>
      </c>
      <c r="G113" s="210">
        <v>0</v>
      </c>
      <c r="H113" s="210">
        <v>0</v>
      </c>
      <c r="I113" s="210">
        <v>6</v>
      </c>
      <c r="J113" s="210">
        <v>20</v>
      </c>
      <c r="K113" s="212">
        <v>22</v>
      </c>
      <c r="L113" s="219"/>
    </row>
    <row r="114" spans="1:13">
      <c r="A114" s="209" t="s">
        <v>22</v>
      </c>
      <c r="B114" s="210">
        <v>30</v>
      </c>
      <c r="C114" s="210">
        <v>28</v>
      </c>
      <c r="D114" s="210">
        <v>19</v>
      </c>
      <c r="E114" s="210">
        <v>0</v>
      </c>
      <c r="F114" s="211">
        <v>0</v>
      </c>
      <c r="G114" s="210">
        <v>10</v>
      </c>
      <c r="H114" s="210">
        <v>17</v>
      </c>
      <c r="I114" s="210">
        <v>12</v>
      </c>
      <c r="J114" s="210">
        <v>0</v>
      </c>
      <c r="K114" s="212">
        <v>0</v>
      </c>
      <c r="L114" s="219"/>
    </row>
    <row r="115" spans="1:13">
      <c r="A115" s="215" t="s">
        <v>23</v>
      </c>
      <c r="B115" s="210">
        <v>0</v>
      </c>
      <c r="C115" s="210">
        <v>1</v>
      </c>
      <c r="D115" s="210">
        <v>1</v>
      </c>
      <c r="E115" s="210">
        <v>0</v>
      </c>
      <c r="F115" s="211">
        <v>0</v>
      </c>
      <c r="G115" s="210">
        <v>0</v>
      </c>
      <c r="H115" s="210">
        <v>1</v>
      </c>
      <c r="I115" s="210">
        <v>1</v>
      </c>
      <c r="J115" s="210">
        <v>0</v>
      </c>
      <c r="K115" s="212">
        <v>0</v>
      </c>
      <c r="L115" s="219"/>
    </row>
    <row r="116" spans="1:13">
      <c r="A116" s="215" t="s">
        <v>24</v>
      </c>
      <c r="B116" s="210">
        <v>0</v>
      </c>
      <c r="C116" s="210">
        <v>0</v>
      </c>
      <c r="D116" s="210">
        <v>0</v>
      </c>
      <c r="E116" s="210">
        <v>0</v>
      </c>
      <c r="F116" s="211">
        <v>0</v>
      </c>
      <c r="G116" s="210">
        <v>0</v>
      </c>
      <c r="H116" s="210">
        <v>0</v>
      </c>
      <c r="I116" s="210">
        <v>0</v>
      </c>
      <c r="J116" s="210">
        <v>0</v>
      </c>
      <c r="K116" s="212">
        <v>0</v>
      </c>
      <c r="L116" s="219"/>
    </row>
    <row r="117" spans="1:13">
      <c r="A117" s="215" t="s">
        <v>25</v>
      </c>
      <c r="B117" s="210">
        <v>0</v>
      </c>
      <c r="C117" s="210">
        <v>0</v>
      </c>
      <c r="D117" s="210">
        <v>0</v>
      </c>
      <c r="E117" s="210">
        <v>0</v>
      </c>
      <c r="F117" s="211">
        <v>0</v>
      </c>
      <c r="G117" s="210">
        <v>0</v>
      </c>
      <c r="H117" s="210">
        <v>0</v>
      </c>
      <c r="I117" s="210">
        <v>0</v>
      </c>
      <c r="J117" s="210">
        <v>0</v>
      </c>
      <c r="K117" s="212">
        <v>0</v>
      </c>
      <c r="L117" s="219"/>
    </row>
    <row r="118" spans="1:13">
      <c r="A118" s="209" t="s">
        <v>26</v>
      </c>
      <c r="B118" s="210">
        <v>0</v>
      </c>
      <c r="C118" s="210">
        <v>0</v>
      </c>
      <c r="D118" s="210">
        <v>0</v>
      </c>
      <c r="E118" s="210">
        <v>0</v>
      </c>
      <c r="F118" s="211">
        <v>30</v>
      </c>
      <c r="G118" s="210">
        <v>0</v>
      </c>
      <c r="H118" s="210">
        <v>0</v>
      </c>
      <c r="I118" s="210">
        <v>0</v>
      </c>
      <c r="J118" s="210">
        <v>0</v>
      </c>
      <c r="K118" s="212">
        <v>12</v>
      </c>
      <c r="L118" s="219"/>
    </row>
    <row r="119" spans="1:13">
      <c r="A119" s="215" t="s">
        <v>26</v>
      </c>
      <c r="B119" s="210">
        <v>30</v>
      </c>
      <c r="C119" s="210">
        <v>27</v>
      </c>
      <c r="D119" s="210">
        <v>18</v>
      </c>
      <c r="E119" s="210">
        <v>15</v>
      </c>
      <c r="F119" s="211">
        <v>30</v>
      </c>
      <c r="G119" s="210">
        <v>10</v>
      </c>
      <c r="H119" s="210">
        <v>16</v>
      </c>
      <c r="I119" s="210">
        <v>11</v>
      </c>
      <c r="J119" s="210">
        <v>10</v>
      </c>
      <c r="K119" s="212">
        <v>12</v>
      </c>
      <c r="L119" s="219"/>
    </row>
    <row r="120" spans="1:13">
      <c r="A120" s="215" t="s">
        <v>27</v>
      </c>
      <c r="B120" s="210">
        <v>0</v>
      </c>
      <c r="C120" s="210">
        <v>0</v>
      </c>
      <c r="D120" s="210">
        <v>0</v>
      </c>
      <c r="E120" s="210">
        <v>0</v>
      </c>
      <c r="F120" s="211">
        <v>0</v>
      </c>
      <c r="G120" s="210">
        <v>0</v>
      </c>
      <c r="H120" s="210">
        <v>0</v>
      </c>
      <c r="I120" s="210">
        <v>0</v>
      </c>
      <c r="J120" s="210">
        <v>0</v>
      </c>
      <c r="K120" s="212">
        <v>0</v>
      </c>
      <c r="L120" s="219"/>
      <c r="M120" s="119" t="s">
        <v>63</v>
      </c>
    </row>
    <row r="121" spans="1:13">
      <c r="A121" s="215" t="s">
        <v>28</v>
      </c>
      <c r="B121" s="210">
        <v>0</v>
      </c>
      <c r="C121" s="210">
        <v>0</v>
      </c>
      <c r="D121" s="210">
        <v>0</v>
      </c>
      <c r="E121" s="210">
        <v>0</v>
      </c>
      <c r="F121" s="211">
        <v>0</v>
      </c>
      <c r="G121" s="210">
        <v>0</v>
      </c>
      <c r="H121" s="210">
        <v>0</v>
      </c>
      <c r="I121" s="210">
        <v>0</v>
      </c>
      <c r="J121" s="210">
        <v>0</v>
      </c>
      <c r="K121" s="212">
        <v>0</v>
      </c>
      <c r="L121" s="219"/>
    </row>
    <row r="122" spans="1:13">
      <c r="A122" s="209" t="s">
        <v>81</v>
      </c>
      <c r="B122" s="210">
        <v>0</v>
      </c>
      <c r="C122" s="210">
        <v>0</v>
      </c>
      <c r="D122" s="210">
        <v>2</v>
      </c>
      <c r="E122" s="210">
        <v>1</v>
      </c>
      <c r="F122" s="211">
        <v>3</v>
      </c>
      <c r="G122" s="210">
        <v>0</v>
      </c>
      <c r="H122" s="210">
        <v>0</v>
      </c>
      <c r="I122" s="210">
        <v>0</v>
      </c>
      <c r="J122" s="210">
        <v>0</v>
      </c>
      <c r="K122" s="212">
        <v>1</v>
      </c>
      <c r="L122" s="219"/>
    </row>
    <row r="123" spans="1:13">
      <c r="A123" s="209" t="s">
        <v>70</v>
      </c>
      <c r="B123" s="210">
        <v>26</v>
      </c>
      <c r="C123" s="210">
        <v>17</v>
      </c>
      <c r="D123" s="210">
        <v>15</v>
      </c>
      <c r="E123" s="210">
        <v>15</v>
      </c>
      <c r="F123" s="211">
        <v>19</v>
      </c>
      <c r="G123" s="210">
        <v>13</v>
      </c>
      <c r="H123" s="210">
        <v>6</v>
      </c>
      <c r="I123" s="210">
        <v>6</v>
      </c>
      <c r="J123" s="210">
        <v>8</v>
      </c>
      <c r="K123" s="212">
        <v>9</v>
      </c>
      <c r="L123" s="219"/>
    </row>
    <row r="124" spans="1:13">
      <c r="A124" s="209" t="s">
        <v>246</v>
      </c>
      <c r="B124" s="210">
        <v>0</v>
      </c>
      <c r="C124" s="210">
        <v>0</v>
      </c>
      <c r="D124" s="210">
        <v>0</v>
      </c>
      <c r="E124" s="210">
        <v>0</v>
      </c>
      <c r="F124" s="211">
        <v>0</v>
      </c>
      <c r="G124" s="210">
        <v>0</v>
      </c>
      <c r="H124" s="210">
        <v>0</v>
      </c>
      <c r="I124" s="210">
        <v>0</v>
      </c>
      <c r="J124" s="210">
        <v>0</v>
      </c>
      <c r="K124" s="212">
        <v>0</v>
      </c>
      <c r="L124" s="219"/>
    </row>
    <row r="125" spans="1:13">
      <c r="A125" s="209" t="s">
        <v>73</v>
      </c>
      <c r="B125" s="210">
        <v>14</v>
      </c>
      <c r="C125" s="210">
        <v>10</v>
      </c>
      <c r="D125" s="210">
        <v>9</v>
      </c>
      <c r="E125" s="210">
        <v>12</v>
      </c>
      <c r="F125" s="211">
        <v>4</v>
      </c>
      <c r="G125" s="210">
        <v>1</v>
      </c>
      <c r="H125" s="210">
        <v>0</v>
      </c>
      <c r="I125" s="210">
        <v>4</v>
      </c>
      <c r="J125" s="210">
        <v>4</v>
      </c>
      <c r="K125" s="212">
        <v>0</v>
      </c>
      <c r="L125" s="219"/>
    </row>
    <row r="126" spans="1:13">
      <c r="A126" s="209" t="s">
        <v>74</v>
      </c>
      <c r="B126" s="210">
        <v>7</v>
      </c>
      <c r="C126" s="210">
        <v>5</v>
      </c>
      <c r="D126" s="210">
        <v>4</v>
      </c>
      <c r="E126" s="210">
        <v>2</v>
      </c>
      <c r="F126" s="211">
        <v>5</v>
      </c>
      <c r="G126" s="210">
        <v>3</v>
      </c>
      <c r="H126" s="210">
        <v>2</v>
      </c>
      <c r="I126" s="210">
        <v>0</v>
      </c>
      <c r="J126" s="210">
        <v>0</v>
      </c>
      <c r="K126" s="212">
        <v>1</v>
      </c>
      <c r="L126" s="219"/>
    </row>
    <row r="127" spans="1:13">
      <c r="A127" s="209" t="s">
        <v>75</v>
      </c>
      <c r="B127" s="210">
        <v>4</v>
      </c>
      <c r="C127" s="210">
        <v>3</v>
      </c>
      <c r="D127" s="210">
        <v>0</v>
      </c>
      <c r="E127" s="210">
        <v>1</v>
      </c>
      <c r="F127" s="211">
        <v>4</v>
      </c>
      <c r="G127" s="210">
        <v>1</v>
      </c>
      <c r="H127" s="210">
        <v>2</v>
      </c>
      <c r="I127" s="210">
        <v>0</v>
      </c>
      <c r="J127" s="210">
        <v>0</v>
      </c>
      <c r="K127" s="212">
        <v>2</v>
      </c>
      <c r="L127" s="219"/>
    </row>
    <row r="128" spans="1:13">
      <c r="A128" s="209" t="s">
        <v>76</v>
      </c>
      <c r="B128" s="210">
        <v>21</v>
      </c>
      <c r="C128" s="210">
        <v>17</v>
      </c>
      <c r="D128" s="210">
        <v>16</v>
      </c>
      <c r="E128" s="210">
        <v>19</v>
      </c>
      <c r="F128" s="211">
        <v>0</v>
      </c>
      <c r="G128" s="210">
        <v>4</v>
      </c>
      <c r="H128" s="210">
        <v>6</v>
      </c>
      <c r="I128" s="210">
        <v>8</v>
      </c>
      <c r="J128" s="210">
        <v>4</v>
      </c>
      <c r="K128" s="212">
        <v>0</v>
      </c>
      <c r="L128" s="219"/>
    </row>
    <row r="129" spans="1:12">
      <c r="A129" s="209" t="s">
        <v>606</v>
      </c>
      <c r="B129" s="210">
        <v>0</v>
      </c>
      <c r="C129" s="210">
        <v>0</v>
      </c>
      <c r="D129" s="210">
        <v>0</v>
      </c>
      <c r="E129" s="210">
        <v>0</v>
      </c>
      <c r="F129" s="211">
        <v>21</v>
      </c>
      <c r="G129" s="210">
        <v>0</v>
      </c>
      <c r="H129" s="210">
        <v>0</v>
      </c>
      <c r="I129" s="210">
        <v>0</v>
      </c>
      <c r="J129" s="210">
        <v>0</v>
      </c>
      <c r="K129" s="212">
        <v>8</v>
      </c>
      <c r="L129" s="219"/>
    </row>
    <row r="130" spans="1:12">
      <c r="A130" s="209" t="s">
        <v>72</v>
      </c>
      <c r="B130" s="210">
        <v>4</v>
      </c>
      <c r="C130" s="210">
        <v>6</v>
      </c>
      <c r="D130" s="210">
        <v>5</v>
      </c>
      <c r="E130" s="210">
        <v>4</v>
      </c>
      <c r="F130" s="211">
        <v>2</v>
      </c>
      <c r="G130" s="210">
        <v>2</v>
      </c>
      <c r="H130" s="210">
        <v>2</v>
      </c>
      <c r="I130" s="210">
        <v>2</v>
      </c>
      <c r="J130" s="210">
        <v>4</v>
      </c>
      <c r="K130" s="212">
        <v>2</v>
      </c>
      <c r="L130" s="219"/>
    </row>
    <row r="131" spans="1:12">
      <c r="A131" s="216" t="s">
        <v>78</v>
      </c>
      <c r="B131" s="210">
        <v>0</v>
      </c>
      <c r="C131" s="210">
        <v>0</v>
      </c>
      <c r="D131" s="210">
        <v>0</v>
      </c>
      <c r="E131" s="210">
        <v>0</v>
      </c>
      <c r="F131" s="211">
        <v>0</v>
      </c>
      <c r="G131" s="210">
        <v>0</v>
      </c>
      <c r="H131" s="210">
        <v>0</v>
      </c>
      <c r="I131" s="210">
        <v>0</v>
      </c>
      <c r="J131" s="210">
        <v>0</v>
      </c>
      <c r="K131" s="212">
        <v>0</v>
      </c>
      <c r="L131" s="219"/>
    </row>
    <row r="132" spans="1:12">
      <c r="A132" s="209" t="s">
        <v>79</v>
      </c>
      <c r="B132" s="210">
        <v>3</v>
      </c>
      <c r="C132" s="210">
        <v>7</v>
      </c>
      <c r="D132" s="210">
        <v>0</v>
      </c>
      <c r="E132" s="210">
        <v>1</v>
      </c>
      <c r="F132" s="211">
        <v>4</v>
      </c>
      <c r="G132" s="210">
        <v>2</v>
      </c>
      <c r="H132" s="210">
        <v>5</v>
      </c>
      <c r="I132" s="210">
        <v>0</v>
      </c>
      <c r="J132" s="210">
        <v>1</v>
      </c>
      <c r="K132" s="212">
        <v>3</v>
      </c>
      <c r="L132" s="219"/>
    </row>
    <row r="133" spans="1:12">
      <c r="A133" s="209" t="s">
        <v>80</v>
      </c>
      <c r="B133" s="210">
        <v>7</v>
      </c>
      <c r="C133" s="210">
        <v>4</v>
      </c>
      <c r="D133" s="210">
        <v>1</v>
      </c>
      <c r="E133" s="210">
        <v>1</v>
      </c>
      <c r="F133" s="211">
        <v>1</v>
      </c>
      <c r="G133" s="210">
        <v>0</v>
      </c>
      <c r="H133" s="210">
        <v>2</v>
      </c>
      <c r="I133" s="210">
        <v>0</v>
      </c>
      <c r="J133" s="210">
        <v>0</v>
      </c>
      <c r="K133" s="212">
        <v>1</v>
      </c>
      <c r="L133" s="219"/>
    </row>
    <row r="134" spans="1:12">
      <c r="A134" s="209" t="s">
        <v>247</v>
      </c>
      <c r="B134" s="210">
        <v>0</v>
      </c>
      <c r="C134" s="210">
        <v>0</v>
      </c>
      <c r="D134" s="210">
        <v>0</v>
      </c>
      <c r="E134" s="210">
        <v>0</v>
      </c>
      <c r="F134" s="211">
        <v>0</v>
      </c>
      <c r="G134" s="210">
        <v>0</v>
      </c>
      <c r="H134" s="210">
        <v>0</v>
      </c>
      <c r="I134" s="210">
        <v>0</v>
      </c>
      <c r="J134" s="210">
        <v>0</v>
      </c>
      <c r="K134" s="212">
        <v>0</v>
      </c>
      <c r="L134" s="219"/>
    </row>
    <row r="135" spans="1:12">
      <c r="A135" s="209" t="s">
        <v>607</v>
      </c>
      <c r="B135" s="210">
        <v>0</v>
      </c>
      <c r="C135" s="210">
        <v>0</v>
      </c>
      <c r="D135" s="210">
        <v>0</v>
      </c>
      <c r="E135" s="210">
        <v>0</v>
      </c>
      <c r="F135" s="211">
        <v>1</v>
      </c>
      <c r="G135" s="210">
        <v>0</v>
      </c>
      <c r="H135" s="210">
        <v>0</v>
      </c>
      <c r="I135" s="210">
        <v>0</v>
      </c>
      <c r="J135" s="210">
        <v>0</v>
      </c>
      <c r="K135" s="212">
        <v>0</v>
      </c>
      <c r="L135" s="219"/>
    </row>
    <row r="136" spans="1:12">
      <c r="A136" s="209" t="s">
        <v>248</v>
      </c>
      <c r="B136" s="210">
        <v>0</v>
      </c>
      <c r="C136" s="210">
        <v>0</v>
      </c>
      <c r="D136" s="210">
        <v>0</v>
      </c>
      <c r="E136" s="210">
        <v>0</v>
      </c>
      <c r="F136" s="211">
        <v>0</v>
      </c>
      <c r="G136" s="210">
        <v>0</v>
      </c>
      <c r="H136" s="210">
        <v>0</v>
      </c>
      <c r="I136" s="210">
        <v>0</v>
      </c>
      <c r="J136" s="210">
        <v>0</v>
      </c>
      <c r="K136" s="212">
        <v>0</v>
      </c>
      <c r="L136" s="219"/>
    </row>
    <row r="137" spans="1:12">
      <c r="A137" s="209" t="s">
        <v>82</v>
      </c>
      <c r="B137" s="210">
        <v>3</v>
      </c>
      <c r="C137" s="210">
        <v>2</v>
      </c>
      <c r="D137" s="210">
        <v>3</v>
      </c>
      <c r="E137" s="210">
        <v>1</v>
      </c>
      <c r="F137" s="211">
        <v>4</v>
      </c>
      <c r="G137" s="210">
        <v>1</v>
      </c>
      <c r="H137" s="210">
        <v>0</v>
      </c>
      <c r="I137" s="210">
        <v>0</v>
      </c>
      <c r="J137" s="210">
        <v>0</v>
      </c>
      <c r="K137" s="212">
        <v>1</v>
      </c>
      <c r="L137" s="219"/>
    </row>
    <row r="138" spans="1:12">
      <c r="A138" s="209" t="s">
        <v>77</v>
      </c>
      <c r="B138" s="210">
        <v>0</v>
      </c>
      <c r="C138" s="210">
        <v>0</v>
      </c>
      <c r="D138" s="210">
        <v>0</v>
      </c>
      <c r="E138" s="210">
        <v>11</v>
      </c>
      <c r="F138" s="211">
        <v>0</v>
      </c>
      <c r="G138" s="210">
        <v>0</v>
      </c>
      <c r="H138" s="210">
        <v>0</v>
      </c>
      <c r="I138" s="210">
        <v>0</v>
      </c>
      <c r="J138" s="210">
        <v>1</v>
      </c>
      <c r="K138" s="212">
        <v>0</v>
      </c>
      <c r="L138" s="219"/>
    </row>
    <row r="139" spans="1:12">
      <c r="A139" s="209" t="s">
        <v>85</v>
      </c>
      <c r="B139" s="210">
        <v>0</v>
      </c>
      <c r="C139" s="210">
        <v>0</v>
      </c>
      <c r="D139" s="210">
        <v>1</v>
      </c>
      <c r="E139" s="210">
        <v>1</v>
      </c>
      <c r="F139" s="211">
        <v>0</v>
      </c>
      <c r="G139" s="210">
        <v>0</v>
      </c>
      <c r="H139" s="210">
        <v>0</v>
      </c>
      <c r="I139" s="210">
        <v>0</v>
      </c>
      <c r="J139" s="210">
        <v>1</v>
      </c>
      <c r="K139" s="211">
        <v>0</v>
      </c>
      <c r="L139" s="219"/>
    </row>
    <row r="140" spans="1:12">
      <c r="A140" s="209" t="s">
        <v>83</v>
      </c>
      <c r="B140" s="210">
        <v>0</v>
      </c>
      <c r="C140" s="210">
        <v>2</v>
      </c>
      <c r="D140" s="210">
        <v>0</v>
      </c>
      <c r="E140" s="210">
        <v>0</v>
      </c>
      <c r="F140" s="211">
        <v>0</v>
      </c>
      <c r="G140" s="210">
        <v>0</v>
      </c>
      <c r="H140" s="210">
        <v>1</v>
      </c>
      <c r="I140" s="210">
        <v>0</v>
      </c>
      <c r="J140" s="210">
        <v>0</v>
      </c>
      <c r="K140" s="211">
        <v>0</v>
      </c>
      <c r="L140" s="219"/>
    </row>
    <row r="141" spans="1:12">
      <c r="A141" s="209" t="s">
        <v>84</v>
      </c>
      <c r="B141" s="210">
        <v>4</v>
      </c>
      <c r="C141" s="210">
        <v>4</v>
      </c>
      <c r="D141" s="210">
        <v>3</v>
      </c>
      <c r="E141" s="210">
        <v>1</v>
      </c>
      <c r="F141" s="211">
        <v>1</v>
      </c>
      <c r="G141" s="210">
        <v>2</v>
      </c>
      <c r="H141" s="210">
        <v>1</v>
      </c>
      <c r="I141" s="210">
        <v>1</v>
      </c>
      <c r="J141" s="210">
        <v>0</v>
      </c>
      <c r="K141" s="212">
        <v>0</v>
      </c>
      <c r="L141" s="219"/>
    </row>
    <row r="142" spans="1:12">
      <c r="A142" s="209" t="s">
        <v>86</v>
      </c>
      <c r="B142" s="210">
        <v>6</v>
      </c>
      <c r="C142" s="210">
        <v>6</v>
      </c>
      <c r="D142" s="210">
        <v>7</v>
      </c>
      <c r="E142" s="210">
        <v>6</v>
      </c>
      <c r="F142" s="211">
        <v>3</v>
      </c>
      <c r="G142" s="210">
        <v>0</v>
      </c>
      <c r="H142" s="210">
        <v>2</v>
      </c>
      <c r="I142" s="210">
        <v>2</v>
      </c>
      <c r="J142" s="210">
        <v>2</v>
      </c>
      <c r="K142" s="212">
        <v>3</v>
      </c>
      <c r="L142" s="219"/>
    </row>
    <row r="143" spans="1:12">
      <c r="A143" s="209" t="s">
        <v>87</v>
      </c>
      <c r="B143" s="210">
        <v>11</v>
      </c>
      <c r="C143" s="210">
        <v>5</v>
      </c>
      <c r="D143" s="210">
        <v>6</v>
      </c>
      <c r="E143" s="210">
        <v>8</v>
      </c>
      <c r="F143" s="211">
        <v>11</v>
      </c>
      <c r="G143" s="210">
        <v>8</v>
      </c>
      <c r="H143" s="210">
        <v>5</v>
      </c>
      <c r="I143" s="210">
        <v>3</v>
      </c>
      <c r="J143" s="210">
        <v>6</v>
      </c>
      <c r="K143" s="212">
        <v>8</v>
      </c>
      <c r="L143" s="219"/>
    </row>
    <row r="144" spans="1:12">
      <c r="A144" s="209" t="s">
        <v>458</v>
      </c>
      <c r="B144" s="210">
        <v>0</v>
      </c>
      <c r="C144" s="210">
        <v>0</v>
      </c>
      <c r="D144" s="210">
        <v>0</v>
      </c>
      <c r="E144" s="210">
        <v>0</v>
      </c>
      <c r="F144" s="211">
        <v>0</v>
      </c>
      <c r="G144" s="210">
        <v>0</v>
      </c>
      <c r="H144" s="210">
        <v>0</v>
      </c>
      <c r="I144" s="210">
        <v>0</v>
      </c>
      <c r="J144" s="210">
        <v>0</v>
      </c>
      <c r="K144" s="212">
        <v>0</v>
      </c>
      <c r="L144" s="219"/>
    </row>
    <row r="145" spans="1:12">
      <c r="A145" s="209" t="s">
        <v>71</v>
      </c>
      <c r="B145" s="210">
        <v>12</v>
      </c>
      <c r="C145" s="210">
        <v>7</v>
      </c>
      <c r="D145" s="210">
        <v>3</v>
      </c>
      <c r="E145" s="210">
        <v>3</v>
      </c>
      <c r="F145" s="211">
        <v>7</v>
      </c>
      <c r="G145" s="210">
        <v>6</v>
      </c>
      <c r="H145" s="210">
        <v>4</v>
      </c>
      <c r="I145" s="210">
        <v>1</v>
      </c>
      <c r="J145" s="210">
        <v>2</v>
      </c>
      <c r="K145" s="212">
        <v>3</v>
      </c>
      <c r="L145" s="219"/>
    </row>
    <row r="146" spans="1:12">
      <c r="A146" s="209" t="s">
        <v>249</v>
      </c>
      <c r="B146" s="210">
        <v>0</v>
      </c>
      <c r="C146" s="210">
        <v>0</v>
      </c>
      <c r="D146" s="210">
        <v>0</v>
      </c>
      <c r="E146" s="210">
        <v>21</v>
      </c>
      <c r="F146" s="211">
        <v>123</v>
      </c>
      <c r="G146" s="210">
        <v>0</v>
      </c>
      <c r="H146" s="210">
        <v>0</v>
      </c>
      <c r="I146" s="210">
        <v>0</v>
      </c>
      <c r="J146" s="210">
        <v>8</v>
      </c>
      <c r="K146" s="212">
        <v>13</v>
      </c>
      <c r="L146" s="219"/>
    </row>
    <row r="147" spans="1:12">
      <c r="A147" s="209" t="s">
        <v>249</v>
      </c>
      <c r="B147" s="210">
        <v>0</v>
      </c>
      <c r="C147" s="210">
        <v>0</v>
      </c>
      <c r="D147" s="210">
        <v>0</v>
      </c>
      <c r="E147" s="210">
        <v>5</v>
      </c>
      <c r="F147" s="211">
        <v>0</v>
      </c>
      <c r="G147" s="210">
        <v>0</v>
      </c>
      <c r="H147" s="210">
        <v>0</v>
      </c>
      <c r="I147" s="210">
        <v>0</v>
      </c>
      <c r="J147" s="210">
        <v>3</v>
      </c>
      <c r="K147" s="212">
        <v>0</v>
      </c>
      <c r="L147" s="219"/>
    </row>
    <row r="148" spans="1:12">
      <c r="A148" s="209" t="s">
        <v>250</v>
      </c>
      <c r="B148" s="210">
        <v>363</v>
      </c>
      <c r="C148" s="210">
        <v>277</v>
      </c>
      <c r="D148" s="210">
        <v>231</v>
      </c>
      <c r="E148" s="210">
        <v>284</v>
      </c>
      <c r="F148" s="211">
        <v>290</v>
      </c>
      <c r="G148" s="210">
        <v>96</v>
      </c>
      <c r="H148" s="210">
        <v>52</v>
      </c>
      <c r="I148" s="210">
        <v>43</v>
      </c>
      <c r="J148" s="210">
        <v>55</v>
      </c>
      <c r="K148" s="212">
        <v>40</v>
      </c>
      <c r="L148" s="219"/>
    </row>
    <row r="149" spans="1:12">
      <c r="A149" s="209" t="s">
        <v>251</v>
      </c>
      <c r="B149" s="210">
        <v>14</v>
      </c>
      <c r="C149" s="210">
        <v>8</v>
      </c>
      <c r="D149" s="210">
        <v>5</v>
      </c>
      <c r="E149" s="210">
        <v>16</v>
      </c>
      <c r="F149" s="211">
        <v>14</v>
      </c>
      <c r="G149" s="210">
        <v>1</v>
      </c>
      <c r="H149" s="210">
        <v>4</v>
      </c>
      <c r="I149" s="210">
        <v>0</v>
      </c>
      <c r="J149" s="210">
        <v>1</v>
      </c>
      <c r="K149" s="212">
        <v>3</v>
      </c>
      <c r="L149" s="219"/>
    </row>
    <row r="150" spans="1:12">
      <c r="A150" s="209" t="s">
        <v>252</v>
      </c>
      <c r="B150" s="210">
        <v>21</v>
      </c>
      <c r="C150" s="210">
        <v>0</v>
      </c>
      <c r="D150" s="210">
        <v>0</v>
      </c>
      <c r="E150" s="210">
        <v>0</v>
      </c>
      <c r="F150" s="211">
        <v>0</v>
      </c>
      <c r="G150" s="210">
        <v>7</v>
      </c>
      <c r="H150" s="210">
        <v>0</v>
      </c>
      <c r="I150" s="210">
        <v>0</v>
      </c>
      <c r="J150" s="210">
        <v>0</v>
      </c>
      <c r="K150" s="212">
        <v>0</v>
      </c>
      <c r="L150" s="219"/>
    </row>
    <row r="151" spans="1:12">
      <c r="A151" s="209" t="s">
        <v>253</v>
      </c>
      <c r="B151" s="210">
        <v>25</v>
      </c>
      <c r="C151" s="210">
        <v>19</v>
      </c>
      <c r="D151" s="210">
        <v>14</v>
      </c>
      <c r="E151" s="210">
        <v>16</v>
      </c>
      <c r="F151" s="211">
        <v>21</v>
      </c>
      <c r="G151" s="210">
        <v>4</v>
      </c>
      <c r="H151" s="210">
        <v>3</v>
      </c>
      <c r="I151" s="210">
        <v>2</v>
      </c>
      <c r="J151" s="210">
        <v>4</v>
      </c>
      <c r="K151" s="212">
        <v>2</v>
      </c>
      <c r="L151" s="219"/>
    </row>
    <row r="152" spans="1:12">
      <c r="A152" s="209" t="s">
        <v>254</v>
      </c>
      <c r="B152" s="210">
        <v>337</v>
      </c>
      <c r="C152" s="210">
        <v>287</v>
      </c>
      <c r="D152" s="210">
        <v>220</v>
      </c>
      <c r="E152" s="210">
        <v>250</v>
      </c>
      <c r="F152" s="211">
        <v>277</v>
      </c>
      <c r="G152" s="210">
        <v>65</v>
      </c>
      <c r="H152" s="210">
        <v>64</v>
      </c>
      <c r="I152" s="210">
        <v>51</v>
      </c>
      <c r="J152" s="210">
        <v>36</v>
      </c>
      <c r="K152" s="212">
        <v>32</v>
      </c>
      <c r="L152" s="219"/>
    </row>
    <row r="153" spans="1:12">
      <c r="A153" s="209" t="s">
        <v>255</v>
      </c>
      <c r="B153" s="210">
        <v>0</v>
      </c>
      <c r="C153" s="210">
        <v>40</v>
      </c>
      <c r="D153" s="210">
        <v>0</v>
      </c>
      <c r="E153" s="210">
        <v>16</v>
      </c>
      <c r="F153" s="211">
        <v>25</v>
      </c>
      <c r="G153" s="210">
        <v>0</v>
      </c>
      <c r="H153" s="210">
        <v>2</v>
      </c>
      <c r="I153" s="210">
        <v>0</v>
      </c>
      <c r="J153" s="210">
        <v>2</v>
      </c>
      <c r="K153" s="212">
        <v>7</v>
      </c>
      <c r="L153" s="219"/>
    </row>
    <row r="154" spans="1:12">
      <c r="A154" s="209" t="s">
        <v>256</v>
      </c>
      <c r="B154" s="210">
        <v>46</v>
      </c>
      <c r="C154" s="210">
        <v>0</v>
      </c>
      <c r="D154" s="210">
        <v>0</v>
      </c>
      <c r="E154" s="210">
        <v>0</v>
      </c>
      <c r="F154" s="211">
        <v>0</v>
      </c>
      <c r="G154" s="210">
        <v>12</v>
      </c>
      <c r="H154" s="210">
        <v>0</v>
      </c>
      <c r="I154" s="210">
        <v>0</v>
      </c>
      <c r="J154" s="210">
        <v>0</v>
      </c>
      <c r="K154" s="212">
        <v>0</v>
      </c>
      <c r="L154" s="219"/>
    </row>
    <row r="155" spans="1:12">
      <c r="A155" s="209" t="s">
        <v>257</v>
      </c>
      <c r="B155" s="210">
        <v>621</v>
      </c>
      <c r="C155" s="210">
        <v>517</v>
      </c>
      <c r="D155" s="210">
        <v>416</v>
      </c>
      <c r="E155" s="210">
        <v>413</v>
      </c>
      <c r="F155" s="211">
        <v>512</v>
      </c>
      <c r="G155" s="210">
        <v>86</v>
      </c>
      <c r="H155" s="210">
        <v>86</v>
      </c>
      <c r="I155" s="210">
        <v>49</v>
      </c>
      <c r="J155" s="210">
        <v>59</v>
      </c>
      <c r="K155" s="212">
        <v>77</v>
      </c>
      <c r="L155" s="219"/>
    </row>
    <row r="156" spans="1:12">
      <c r="A156" s="209" t="s">
        <v>258</v>
      </c>
      <c r="B156" s="210">
        <v>33</v>
      </c>
      <c r="C156" s="210">
        <v>44</v>
      </c>
      <c r="D156" s="210">
        <v>41</v>
      </c>
      <c r="E156" s="210">
        <v>35</v>
      </c>
      <c r="F156" s="211">
        <v>68</v>
      </c>
      <c r="G156" s="210">
        <v>8</v>
      </c>
      <c r="H156" s="210">
        <v>10</v>
      </c>
      <c r="I156" s="210">
        <v>4</v>
      </c>
      <c r="J156" s="210">
        <v>7</v>
      </c>
      <c r="K156" s="212">
        <v>8</v>
      </c>
      <c r="L156" s="219"/>
    </row>
    <row r="157" spans="1:12">
      <c r="A157" s="209" t="s">
        <v>259</v>
      </c>
      <c r="B157" s="210">
        <v>0</v>
      </c>
      <c r="C157" s="210">
        <v>12</v>
      </c>
      <c r="D157" s="210">
        <v>75</v>
      </c>
      <c r="E157" s="210">
        <v>73</v>
      </c>
      <c r="F157" s="211">
        <v>48</v>
      </c>
      <c r="G157" s="210">
        <v>0</v>
      </c>
      <c r="H157" s="210">
        <v>5</v>
      </c>
      <c r="I157" s="210">
        <v>45</v>
      </c>
      <c r="J157" s="210">
        <v>48</v>
      </c>
      <c r="K157" s="212">
        <v>27</v>
      </c>
      <c r="L157" s="219"/>
    </row>
    <row r="158" spans="1:12">
      <c r="A158" s="209" t="s">
        <v>260</v>
      </c>
      <c r="B158" s="210">
        <v>0</v>
      </c>
      <c r="C158" s="210">
        <v>0</v>
      </c>
      <c r="D158" s="210">
        <v>0</v>
      </c>
      <c r="E158" s="210">
        <v>26</v>
      </c>
      <c r="F158" s="211">
        <v>21</v>
      </c>
      <c r="G158" s="210">
        <v>0</v>
      </c>
      <c r="H158" s="210">
        <v>0</v>
      </c>
      <c r="I158" s="210">
        <v>0</v>
      </c>
      <c r="J158" s="210">
        <v>15</v>
      </c>
      <c r="K158" s="212">
        <v>12</v>
      </c>
      <c r="L158" s="219"/>
    </row>
    <row r="159" spans="1:12">
      <c r="A159" s="209" t="s">
        <v>261</v>
      </c>
      <c r="B159" s="210">
        <v>0</v>
      </c>
      <c r="C159" s="210">
        <v>0</v>
      </c>
      <c r="D159" s="210">
        <v>67</v>
      </c>
      <c r="E159" s="210">
        <v>73</v>
      </c>
      <c r="F159" s="211">
        <v>0</v>
      </c>
      <c r="G159" s="210">
        <v>0</v>
      </c>
      <c r="H159" s="210">
        <v>3</v>
      </c>
      <c r="I159" s="210">
        <v>24</v>
      </c>
      <c r="J159" s="210">
        <v>8</v>
      </c>
      <c r="K159" s="212">
        <v>0</v>
      </c>
      <c r="L159" s="219"/>
    </row>
    <row r="160" spans="1:12">
      <c r="A160" s="209" t="s">
        <v>264</v>
      </c>
      <c r="B160" s="210">
        <v>46</v>
      </c>
      <c r="C160" s="210">
        <v>40</v>
      </c>
      <c r="D160" s="210">
        <v>34</v>
      </c>
      <c r="E160" s="210">
        <v>34</v>
      </c>
      <c r="F160" s="211">
        <v>49</v>
      </c>
      <c r="G160" s="210">
        <v>5</v>
      </c>
      <c r="H160" s="210">
        <v>6</v>
      </c>
      <c r="I160" s="210">
        <v>7</v>
      </c>
      <c r="J160" s="210">
        <v>9</v>
      </c>
      <c r="K160" s="212">
        <v>6</v>
      </c>
      <c r="L160" s="219"/>
    </row>
    <row r="161" spans="1:12">
      <c r="A161" s="209" t="s">
        <v>265</v>
      </c>
      <c r="B161" s="210">
        <v>138</v>
      </c>
      <c r="C161" s="210">
        <v>147</v>
      </c>
      <c r="D161" s="210">
        <v>2</v>
      </c>
      <c r="E161" s="210">
        <v>0</v>
      </c>
      <c r="F161" s="211">
        <v>0</v>
      </c>
      <c r="G161" s="210">
        <v>39</v>
      </c>
      <c r="H161" s="210">
        <v>40</v>
      </c>
      <c r="I161" s="210">
        <v>2</v>
      </c>
      <c r="J161" s="210">
        <v>0</v>
      </c>
      <c r="K161" s="212">
        <v>0</v>
      </c>
      <c r="L161" s="219"/>
    </row>
    <row r="162" spans="1:12">
      <c r="A162" s="209" t="s">
        <v>266</v>
      </c>
      <c r="B162" s="210">
        <v>0</v>
      </c>
      <c r="C162" s="210">
        <v>75</v>
      </c>
      <c r="D162" s="210">
        <v>58</v>
      </c>
      <c r="E162" s="210">
        <v>0</v>
      </c>
      <c r="F162" s="211">
        <v>0</v>
      </c>
      <c r="G162" s="210">
        <v>0</v>
      </c>
      <c r="H162" s="210">
        <v>20</v>
      </c>
      <c r="I162" s="210">
        <v>14</v>
      </c>
      <c r="J162" s="210">
        <v>0</v>
      </c>
      <c r="K162" s="212">
        <v>0</v>
      </c>
      <c r="L162" s="219"/>
    </row>
    <row r="163" spans="1:12">
      <c r="A163" s="209" t="s">
        <v>267</v>
      </c>
      <c r="B163" s="210">
        <v>390</v>
      </c>
      <c r="C163" s="210">
        <v>415</v>
      </c>
      <c r="D163" s="210">
        <v>419</v>
      </c>
      <c r="E163" s="210">
        <v>587</v>
      </c>
      <c r="F163" s="211">
        <v>835</v>
      </c>
      <c r="G163" s="210">
        <v>48</v>
      </c>
      <c r="H163" s="210">
        <v>64</v>
      </c>
      <c r="I163" s="210">
        <v>62</v>
      </c>
      <c r="J163" s="210">
        <v>81</v>
      </c>
      <c r="K163" s="212">
        <v>91</v>
      </c>
      <c r="L163" s="219"/>
    </row>
    <row r="164" spans="1:12">
      <c r="A164" s="209" t="s">
        <v>268</v>
      </c>
      <c r="B164" s="210">
        <v>40</v>
      </c>
      <c r="C164" s="210">
        <v>47</v>
      </c>
      <c r="D164" s="210">
        <v>34</v>
      </c>
      <c r="E164" s="210">
        <v>34</v>
      </c>
      <c r="F164" s="211">
        <v>29</v>
      </c>
      <c r="G164" s="210">
        <v>4</v>
      </c>
      <c r="H164" s="210">
        <v>7</v>
      </c>
      <c r="I164" s="210">
        <v>4</v>
      </c>
      <c r="J164" s="210">
        <v>6</v>
      </c>
      <c r="K164" s="212">
        <v>2</v>
      </c>
      <c r="L164" s="219"/>
    </row>
    <row r="165" spans="1:12">
      <c r="A165" s="209" t="s">
        <v>269</v>
      </c>
      <c r="B165" s="210">
        <v>18</v>
      </c>
      <c r="C165" s="210">
        <v>9</v>
      </c>
      <c r="D165" s="210">
        <v>8</v>
      </c>
      <c r="E165" s="210">
        <v>9</v>
      </c>
      <c r="F165" s="211">
        <v>9</v>
      </c>
      <c r="G165" s="210">
        <v>4</v>
      </c>
      <c r="H165" s="210">
        <v>3</v>
      </c>
      <c r="I165" s="210">
        <v>2</v>
      </c>
      <c r="J165" s="210">
        <v>1</v>
      </c>
      <c r="K165" s="212">
        <v>3</v>
      </c>
      <c r="L165" s="219"/>
    </row>
    <row r="166" spans="1:12">
      <c r="A166" s="209" t="s">
        <v>608</v>
      </c>
      <c r="B166" s="210">
        <v>177</v>
      </c>
      <c r="C166" s="210">
        <v>180</v>
      </c>
      <c r="D166" s="210">
        <v>173</v>
      </c>
      <c r="E166" s="210">
        <v>197</v>
      </c>
      <c r="F166" s="211">
        <v>254</v>
      </c>
      <c r="G166" s="210">
        <v>41</v>
      </c>
      <c r="H166" s="210">
        <v>40</v>
      </c>
      <c r="I166" s="210">
        <v>43</v>
      </c>
      <c r="J166" s="210">
        <v>45</v>
      </c>
      <c r="K166" s="212">
        <v>50</v>
      </c>
      <c r="L166" s="219"/>
    </row>
    <row r="167" spans="1:12">
      <c r="A167" s="209" t="s">
        <v>270</v>
      </c>
      <c r="B167" s="210">
        <v>199</v>
      </c>
      <c r="C167" s="210">
        <v>232</v>
      </c>
      <c r="D167" s="210">
        <v>166</v>
      </c>
      <c r="E167" s="210">
        <v>231</v>
      </c>
      <c r="F167" s="211">
        <v>270</v>
      </c>
      <c r="G167" s="210">
        <v>41</v>
      </c>
      <c r="H167" s="210">
        <v>49</v>
      </c>
      <c r="I167" s="210">
        <v>29</v>
      </c>
      <c r="J167" s="210">
        <v>31</v>
      </c>
      <c r="K167" s="212">
        <v>37</v>
      </c>
      <c r="L167" s="219"/>
    </row>
    <row r="168" spans="1:12">
      <c r="A168" s="209" t="s">
        <v>271</v>
      </c>
      <c r="B168" s="210">
        <v>0</v>
      </c>
      <c r="C168" s="210">
        <v>0</v>
      </c>
      <c r="D168" s="210">
        <v>25</v>
      </c>
      <c r="E168" s="210">
        <v>20</v>
      </c>
      <c r="F168" s="211">
        <v>32</v>
      </c>
      <c r="G168" s="210">
        <v>0</v>
      </c>
      <c r="H168" s="210">
        <v>0</v>
      </c>
      <c r="I168" s="210">
        <v>2</v>
      </c>
      <c r="J168" s="210">
        <v>2</v>
      </c>
      <c r="K168" s="212">
        <v>2</v>
      </c>
      <c r="L168" s="219"/>
    </row>
    <row r="169" spans="1:12">
      <c r="A169" s="209" t="s">
        <v>272</v>
      </c>
      <c r="B169" s="210">
        <v>0</v>
      </c>
      <c r="C169" s="210">
        <v>0</v>
      </c>
      <c r="D169" s="210">
        <v>11</v>
      </c>
      <c r="E169" s="210">
        <v>12</v>
      </c>
      <c r="F169" s="211">
        <v>20</v>
      </c>
      <c r="G169" s="210">
        <v>0</v>
      </c>
      <c r="H169" s="210">
        <v>0</v>
      </c>
      <c r="I169" s="210">
        <v>1</v>
      </c>
      <c r="J169" s="210">
        <v>0</v>
      </c>
      <c r="K169" s="212">
        <v>2</v>
      </c>
      <c r="L169" s="219"/>
    </row>
    <row r="170" spans="1:12">
      <c r="A170" s="209" t="s">
        <v>273</v>
      </c>
      <c r="B170" s="210">
        <v>0</v>
      </c>
      <c r="C170" s="210">
        <v>0</v>
      </c>
      <c r="D170" s="210">
        <v>7</v>
      </c>
      <c r="E170" s="210">
        <v>12</v>
      </c>
      <c r="F170" s="211">
        <v>23</v>
      </c>
      <c r="G170" s="210">
        <v>0</v>
      </c>
      <c r="H170" s="210">
        <v>0</v>
      </c>
      <c r="I170" s="210">
        <v>1</v>
      </c>
      <c r="J170" s="210">
        <v>1</v>
      </c>
      <c r="K170" s="212">
        <v>1</v>
      </c>
      <c r="L170" s="219"/>
    </row>
    <row r="171" spans="1:12">
      <c r="A171" s="209" t="s">
        <v>274</v>
      </c>
      <c r="B171" s="210">
        <v>20</v>
      </c>
      <c r="C171" s="210">
        <v>20</v>
      </c>
      <c r="D171" s="210">
        <v>21</v>
      </c>
      <c r="E171" s="210">
        <v>6</v>
      </c>
      <c r="F171" s="211">
        <v>20</v>
      </c>
      <c r="G171" s="210">
        <v>4</v>
      </c>
      <c r="H171" s="210">
        <v>5</v>
      </c>
      <c r="I171" s="210">
        <v>2</v>
      </c>
      <c r="J171" s="210">
        <v>1</v>
      </c>
      <c r="K171" s="212">
        <v>3</v>
      </c>
      <c r="L171" s="219"/>
    </row>
    <row r="172" spans="1:12">
      <c r="A172" s="209" t="s">
        <v>275</v>
      </c>
      <c r="B172" s="210">
        <v>119</v>
      </c>
      <c r="C172" s="210">
        <v>96</v>
      </c>
      <c r="D172" s="210">
        <v>72</v>
      </c>
      <c r="E172" s="210">
        <v>73</v>
      </c>
      <c r="F172" s="211">
        <v>86</v>
      </c>
      <c r="G172" s="210">
        <v>25</v>
      </c>
      <c r="H172" s="210">
        <v>14</v>
      </c>
      <c r="I172" s="210">
        <v>8</v>
      </c>
      <c r="J172" s="210">
        <v>8</v>
      </c>
      <c r="K172" s="212">
        <v>13</v>
      </c>
      <c r="L172" s="219"/>
    </row>
    <row r="173" spans="1:12">
      <c r="A173" s="209" t="s">
        <v>276</v>
      </c>
      <c r="B173" s="210">
        <v>0</v>
      </c>
      <c r="C173" s="210">
        <v>7</v>
      </c>
      <c r="D173" s="210">
        <v>69</v>
      </c>
      <c r="E173" s="210">
        <v>93</v>
      </c>
      <c r="F173" s="211">
        <v>66</v>
      </c>
      <c r="G173" s="210">
        <v>0</v>
      </c>
      <c r="H173" s="210">
        <v>4</v>
      </c>
      <c r="I173" s="210">
        <v>35</v>
      </c>
      <c r="J173" s="210">
        <v>57</v>
      </c>
      <c r="K173" s="212">
        <v>37</v>
      </c>
      <c r="L173" s="219"/>
    </row>
    <row r="174" spans="1:12">
      <c r="A174" s="209" t="s">
        <v>277</v>
      </c>
      <c r="B174" s="210">
        <v>101</v>
      </c>
      <c r="C174" s="210">
        <v>111</v>
      </c>
      <c r="D174" s="210">
        <v>67</v>
      </c>
      <c r="E174" s="210">
        <v>84</v>
      </c>
      <c r="F174" s="211">
        <v>120</v>
      </c>
      <c r="G174" s="210">
        <v>25</v>
      </c>
      <c r="H174" s="210">
        <v>26</v>
      </c>
      <c r="I174" s="210">
        <v>13</v>
      </c>
      <c r="J174" s="210">
        <v>19</v>
      </c>
      <c r="K174" s="212">
        <v>14</v>
      </c>
      <c r="L174" s="219"/>
    </row>
    <row r="175" spans="1:12">
      <c r="A175" s="209" t="s">
        <v>278</v>
      </c>
      <c r="B175" s="210">
        <v>0</v>
      </c>
      <c r="C175" s="210">
        <v>0</v>
      </c>
      <c r="D175" s="210">
        <v>98</v>
      </c>
      <c r="E175" s="210">
        <v>122</v>
      </c>
      <c r="F175" s="211">
        <v>128</v>
      </c>
      <c r="G175" s="210">
        <v>0</v>
      </c>
      <c r="H175" s="210">
        <v>0</v>
      </c>
      <c r="I175" s="210">
        <v>21</v>
      </c>
      <c r="J175" s="210">
        <v>25</v>
      </c>
      <c r="K175" s="212">
        <v>25</v>
      </c>
      <c r="L175" s="219"/>
    </row>
    <row r="176" spans="1:12">
      <c r="A176" s="209" t="s">
        <v>609</v>
      </c>
      <c r="B176" s="210">
        <v>0</v>
      </c>
      <c r="C176" s="210">
        <v>0</v>
      </c>
      <c r="D176" s="210">
        <v>0</v>
      </c>
      <c r="E176" s="210">
        <v>0</v>
      </c>
      <c r="F176" s="211">
        <v>2</v>
      </c>
      <c r="G176" s="210">
        <v>0</v>
      </c>
      <c r="H176" s="210">
        <v>0</v>
      </c>
      <c r="I176" s="210">
        <v>0</v>
      </c>
      <c r="J176" s="210">
        <v>0</v>
      </c>
      <c r="K176" s="212">
        <v>2</v>
      </c>
      <c r="L176" s="219"/>
    </row>
    <row r="177" spans="1:12">
      <c r="A177" s="209" t="s">
        <v>279</v>
      </c>
      <c r="B177" s="210">
        <v>25</v>
      </c>
      <c r="C177" s="210">
        <v>26</v>
      </c>
      <c r="D177" s="210">
        <v>9</v>
      </c>
      <c r="E177" s="210">
        <v>26</v>
      </c>
      <c r="F177" s="211">
        <v>20</v>
      </c>
      <c r="G177" s="210">
        <v>6</v>
      </c>
      <c r="H177" s="210">
        <v>6</v>
      </c>
      <c r="I177" s="210">
        <v>3</v>
      </c>
      <c r="J177" s="210">
        <v>6</v>
      </c>
      <c r="K177" s="212">
        <v>5</v>
      </c>
      <c r="L177" s="219"/>
    </row>
    <row r="178" spans="1:12">
      <c r="A178" s="209" t="s">
        <v>280</v>
      </c>
      <c r="B178" s="210">
        <v>0</v>
      </c>
      <c r="C178" s="210">
        <v>25</v>
      </c>
      <c r="D178" s="210">
        <v>26</v>
      </c>
      <c r="E178" s="210">
        <v>34</v>
      </c>
      <c r="F178" s="211">
        <v>33</v>
      </c>
      <c r="G178" s="210">
        <v>0</v>
      </c>
      <c r="H178" s="210">
        <v>3</v>
      </c>
      <c r="I178" s="210">
        <v>2</v>
      </c>
      <c r="J178" s="210">
        <v>8</v>
      </c>
      <c r="K178" s="212">
        <v>3</v>
      </c>
      <c r="L178" s="219"/>
    </row>
    <row r="179" spans="1:12">
      <c r="A179" s="209" t="s">
        <v>281</v>
      </c>
      <c r="B179" s="210">
        <v>385</v>
      </c>
      <c r="C179" s="210">
        <v>294</v>
      </c>
      <c r="D179" s="210">
        <v>143</v>
      </c>
      <c r="E179" s="210">
        <v>175</v>
      </c>
      <c r="F179" s="211">
        <v>266</v>
      </c>
      <c r="G179" s="210">
        <v>86</v>
      </c>
      <c r="H179" s="210">
        <v>60</v>
      </c>
      <c r="I179" s="210">
        <v>33</v>
      </c>
      <c r="J179" s="210">
        <v>35</v>
      </c>
      <c r="K179" s="212">
        <v>34</v>
      </c>
      <c r="L179" s="219"/>
    </row>
    <row r="180" spans="1:12">
      <c r="A180" s="209" t="s">
        <v>282</v>
      </c>
      <c r="B180" s="210">
        <v>0</v>
      </c>
      <c r="C180" s="210">
        <v>1</v>
      </c>
      <c r="D180" s="210">
        <v>34</v>
      </c>
      <c r="E180" s="210">
        <v>42</v>
      </c>
      <c r="F180" s="211">
        <v>41</v>
      </c>
      <c r="G180" s="210">
        <v>0</v>
      </c>
      <c r="H180" s="210">
        <v>1</v>
      </c>
      <c r="I180" s="210">
        <v>6</v>
      </c>
      <c r="J180" s="210">
        <v>10</v>
      </c>
      <c r="K180" s="212">
        <v>6</v>
      </c>
      <c r="L180" s="219"/>
    </row>
    <row r="181" spans="1:12">
      <c r="A181" s="209" t="s">
        <v>283</v>
      </c>
      <c r="B181" s="210">
        <v>0</v>
      </c>
      <c r="C181" s="210">
        <v>1</v>
      </c>
      <c r="D181" s="210">
        <v>219</v>
      </c>
      <c r="E181" s="210">
        <v>250</v>
      </c>
      <c r="F181" s="211">
        <v>242</v>
      </c>
      <c r="G181" s="210">
        <v>0</v>
      </c>
      <c r="H181" s="210">
        <v>0</v>
      </c>
      <c r="I181" s="210">
        <v>30</v>
      </c>
      <c r="J181" s="210">
        <v>37</v>
      </c>
      <c r="K181" s="212">
        <v>31</v>
      </c>
      <c r="L181" s="219"/>
    </row>
    <row r="182" spans="1:12">
      <c r="A182" s="209" t="s">
        <v>284</v>
      </c>
      <c r="B182" s="210">
        <v>1</v>
      </c>
      <c r="C182" s="210">
        <v>0</v>
      </c>
      <c r="D182" s="210">
        <v>3</v>
      </c>
      <c r="E182" s="210">
        <v>0</v>
      </c>
      <c r="F182" s="211">
        <v>0</v>
      </c>
      <c r="G182" s="210">
        <v>0</v>
      </c>
      <c r="H182" s="210">
        <v>0</v>
      </c>
      <c r="I182" s="210">
        <v>3</v>
      </c>
      <c r="J182" s="210">
        <v>0</v>
      </c>
      <c r="K182" s="212">
        <v>0</v>
      </c>
      <c r="L182" s="219"/>
    </row>
    <row r="183" spans="1:12">
      <c r="A183" s="209" t="s">
        <v>285</v>
      </c>
      <c r="B183" s="210">
        <v>90</v>
      </c>
      <c r="C183" s="210">
        <v>97</v>
      </c>
      <c r="D183" s="210">
        <v>67</v>
      </c>
      <c r="E183" s="210">
        <v>73</v>
      </c>
      <c r="F183" s="211">
        <v>100</v>
      </c>
      <c r="G183" s="210">
        <v>12</v>
      </c>
      <c r="H183" s="210">
        <v>19</v>
      </c>
      <c r="I183" s="210">
        <v>13</v>
      </c>
      <c r="J183" s="210">
        <v>10</v>
      </c>
      <c r="K183" s="212">
        <v>17</v>
      </c>
      <c r="L183" s="219"/>
    </row>
    <row r="184" spans="1:12">
      <c r="A184" s="209" t="s">
        <v>286</v>
      </c>
      <c r="B184" s="210">
        <v>273</v>
      </c>
      <c r="C184" s="210">
        <v>268</v>
      </c>
      <c r="D184" s="210">
        <v>160</v>
      </c>
      <c r="E184" s="210">
        <v>188</v>
      </c>
      <c r="F184" s="211">
        <v>206</v>
      </c>
      <c r="G184" s="210">
        <v>39</v>
      </c>
      <c r="H184" s="210">
        <v>39</v>
      </c>
      <c r="I184" s="210">
        <v>20</v>
      </c>
      <c r="J184" s="210">
        <v>27</v>
      </c>
      <c r="K184" s="212">
        <v>18</v>
      </c>
      <c r="L184" s="219"/>
    </row>
    <row r="185" spans="1:12">
      <c r="A185" s="209" t="s">
        <v>287</v>
      </c>
      <c r="B185" s="210">
        <v>153</v>
      </c>
      <c r="C185" s="210">
        <v>451</v>
      </c>
      <c r="D185" s="210">
        <v>332</v>
      </c>
      <c r="E185" s="210">
        <v>349</v>
      </c>
      <c r="F185" s="211">
        <v>335</v>
      </c>
      <c r="G185" s="210">
        <v>106</v>
      </c>
      <c r="H185" s="210">
        <v>298</v>
      </c>
      <c r="I185" s="210">
        <v>213</v>
      </c>
      <c r="J185" s="210">
        <v>222</v>
      </c>
      <c r="K185" s="212">
        <v>213</v>
      </c>
      <c r="L185" s="219"/>
    </row>
    <row r="186" spans="1:12">
      <c r="A186" s="209" t="s">
        <v>288</v>
      </c>
      <c r="B186" s="210">
        <v>2</v>
      </c>
      <c r="C186" s="210">
        <v>0</v>
      </c>
      <c r="D186" s="210">
        <v>1</v>
      </c>
      <c r="E186" s="210">
        <v>0</v>
      </c>
      <c r="F186" s="211">
        <v>0</v>
      </c>
      <c r="G186" s="210">
        <v>0</v>
      </c>
      <c r="H186" s="210">
        <v>0</v>
      </c>
      <c r="I186" s="210">
        <v>0</v>
      </c>
      <c r="J186" s="210">
        <v>0</v>
      </c>
      <c r="K186" s="212">
        <v>0</v>
      </c>
      <c r="L186" s="219"/>
    </row>
    <row r="187" spans="1:12">
      <c r="A187" s="209" t="s">
        <v>289</v>
      </c>
      <c r="B187" s="210">
        <v>532</v>
      </c>
      <c r="C187" s="210">
        <v>596</v>
      </c>
      <c r="D187" s="210">
        <v>549</v>
      </c>
      <c r="E187" s="210">
        <v>578</v>
      </c>
      <c r="F187" s="211">
        <v>714</v>
      </c>
      <c r="G187" s="210">
        <v>127</v>
      </c>
      <c r="H187" s="210">
        <v>111</v>
      </c>
      <c r="I187" s="210">
        <v>111</v>
      </c>
      <c r="J187" s="210">
        <v>77</v>
      </c>
      <c r="K187" s="212">
        <v>173</v>
      </c>
      <c r="L187" s="219"/>
    </row>
    <row r="188" spans="1:12">
      <c r="A188" s="209" t="s">
        <v>290</v>
      </c>
      <c r="B188" s="210">
        <v>8</v>
      </c>
      <c r="C188" s="210">
        <v>1</v>
      </c>
      <c r="D188" s="210">
        <v>10</v>
      </c>
      <c r="E188" s="210">
        <v>3</v>
      </c>
      <c r="F188" s="211">
        <v>0</v>
      </c>
      <c r="G188" s="210">
        <v>3</v>
      </c>
      <c r="H188" s="210">
        <v>0</v>
      </c>
      <c r="I188" s="210">
        <v>0</v>
      </c>
      <c r="J188" s="210">
        <v>0</v>
      </c>
      <c r="K188" s="212">
        <v>0</v>
      </c>
      <c r="L188" s="219"/>
    </row>
    <row r="189" spans="1:12">
      <c r="A189" s="209" t="s">
        <v>291</v>
      </c>
      <c r="B189" s="210">
        <v>11</v>
      </c>
      <c r="C189" s="210">
        <v>0</v>
      </c>
      <c r="D189" s="210">
        <v>0</v>
      </c>
      <c r="E189" s="210">
        <v>0</v>
      </c>
      <c r="F189" s="211">
        <v>0</v>
      </c>
      <c r="G189" s="210">
        <v>5</v>
      </c>
      <c r="H189" s="210">
        <v>0</v>
      </c>
      <c r="I189" s="210">
        <v>0</v>
      </c>
      <c r="J189" s="210">
        <v>0</v>
      </c>
      <c r="K189" s="212">
        <v>0</v>
      </c>
      <c r="L189" s="219"/>
    </row>
    <row r="190" spans="1:12">
      <c r="A190" s="209" t="s">
        <v>292</v>
      </c>
      <c r="B190" s="210">
        <v>35</v>
      </c>
      <c r="C190" s="210">
        <v>0</v>
      </c>
      <c r="D190" s="210">
        <v>0</v>
      </c>
      <c r="E190" s="210">
        <v>0</v>
      </c>
      <c r="F190" s="211">
        <v>0</v>
      </c>
      <c r="G190" s="210">
        <v>6</v>
      </c>
      <c r="H190" s="210">
        <v>0</v>
      </c>
      <c r="I190" s="210">
        <v>0</v>
      </c>
      <c r="J190" s="210">
        <v>0</v>
      </c>
      <c r="K190" s="212">
        <v>0</v>
      </c>
      <c r="L190" s="219"/>
    </row>
    <row r="191" spans="1:12">
      <c r="A191" s="209" t="s">
        <v>293</v>
      </c>
      <c r="B191" s="210">
        <v>0</v>
      </c>
      <c r="C191" s="210">
        <v>32</v>
      </c>
      <c r="D191" s="210">
        <v>36</v>
      </c>
      <c r="E191" s="210">
        <v>36</v>
      </c>
      <c r="F191" s="211">
        <v>45</v>
      </c>
      <c r="G191" s="210">
        <v>0</v>
      </c>
      <c r="H191" s="210">
        <v>8</v>
      </c>
      <c r="I191" s="210">
        <v>5</v>
      </c>
      <c r="J191" s="210">
        <v>5</v>
      </c>
      <c r="K191" s="212">
        <v>5</v>
      </c>
      <c r="L191" s="219"/>
    </row>
    <row r="192" spans="1:12">
      <c r="A192" s="209" t="s">
        <v>294</v>
      </c>
      <c r="B192" s="210">
        <v>21</v>
      </c>
      <c r="C192" s="210">
        <v>18</v>
      </c>
      <c r="D192" s="210">
        <v>25</v>
      </c>
      <c r="E192" s="210">
        <v>28</v>
      </c>
      <c r="F192" s="211">
        <v>17</v>
      </c>
      <c r="G192" s="210">
        <v>8</v>
      </c>
      <c r="H192" s="210">
        <v>7</v>
      </c>
      <c r="I192" s="210">
        <v>9</v>
      </c>
      <c r="J192" s="210">
        <v>4</v>
      </c>
      <c r="K192" s="212">
        <v>6</v>
      </c>
      <c r="L192" s="219"/>
    </row>
    <row r="193" spans="1:12">
      <c r="A193" s="209" t="s">
        <v>295</v>
      </c>
      <c r="B193" s="210">
        <v>69</v>
      </c>
      <c r="C193" s="210">
        <v>56</v>
      </c>
      <c r="D193" s="210">
        <v>55</v>
      </c>
      <c r="E193" s="210">
        <v>52</v>
      </c>
      <c r="F193" s="211">
        <v>60</v>
      </c>
      <c r="G193" s="210">
        <v>14</v>
      </c>
      <c r="H193" s="210">
        <v>19</v>
      </c>
      <c r="I193" s="210">
        <v>23</v>
      </c>
      <c r="J193" s="210">
        <v>13</v>
      </c>
      <c r="K193" s="212">
        <v>21</v>
      </c>
      <c r="L193" s="219"/>
    </row>
    <row r="194" spans="1:12">
      <c r="A194" s="209" t="s">
        <v>296</v>
      </c>
      <c r="B194" s="210">
        <v>0</v>
      </c>
      <c r="C194" s="210">
        <v>0</v>
      </c>
      <c r="D194" s="210">
        <v>0</v>
      </c>
      <c r="E194" s="210">
        <v>69</v>
      </c>
      <c r="F194" s="211">
        <v>74</v>
      </c>
      <c r="G194" s="210">
        <v>0</v>
      </c>
      <c r="H194" s="210">
        <v>0</v>
      </c>
      <c r="I194" s="210">
        <v>0</v>
      </c>
      <c r="J194" s="210">
        <v>22</v>
      </c>
      <c r="K194" s="212">
        <v>27</v>
      </c>
      <c r="L194" s="219"/>
    </row>
    <row r="195" spans="1:12">
      <c r="A195" s="209" t="s">
        <v>297</v>
      </c>
      <c r="B195" s="210">
        <v>7</v>
      </c>
      <c r="C195" s="210">
        <v>13</v>
      </c>
      <c r="D195" s="210">
        <v>5</v>
      </c>
      <c r="E195" s="210">
        <v>9</v>
      </c>
      <c r="F195" s="211">
        <v>5</v>
      </c>
      <c r="G195" s="210">
        <v>3</v>
      </c>
      <c r="H195" s="210">
        <v>3</v>
      </c>
      <c r="I195" s="210">
        <v>1</v>
      </c>
      <c r="J195" s="210">
        <v>6</v>
      </c>
      <c r="K195" s="212">
        <v>0</v>
      </c>
      <c r="L195" s="219"/>
    </row>
    <row r="196" spans="1:12">
      <c r="A196" s="209" t="s">
        <v>298</v>
      </c>
      <c r="B196" s="210">
        <v>138</v>
      </c>
      <c r="C196" s="210">
        <v>128</v>
      </c>
      <c r="D196" s="210">
        <v>101</v>
      </c>
      <c r="E196" s="210">
        <v>126</v>
      </c>
      <c r="F196" s="211">
        <v>128</v>
      </c>
      <c r="G196" s="210">
        <v>27</v>
      </c>
      <c r="H196" s="210">
        <v>24</v>
      </c>
      <c r="I196" s="210">
        <v>21</v>
      </c>
      <c r="J196" s="210">
        <v>19</v>
      </c>
      <c r="K196" s="212">
        <v>42</v>
      </c>
      <c r="L196" s="219"/>
    </row>
    <row r="197" spans="1:12">
      <c r="A197" s="209" t="s">
        <v>299</v>
      </c>
      <c r="B197" s="210">
        <v>0</v>
      </c>
      <c r="C197" s="210">
        <v>0</v>
      </c>
      <c r="D197" s="210">
        <v>0</v>
      </c>
      <c r="E197" s="210">
        <v>0</v>
      </c>
      <c r="F197" s="211">
        <v>12</v>
      </c>
      <c r="G197" s="210">
        <v>0</v>
      </c>
      <c r="H197" s="210">
        <v>0</v>
      </c>
      <c r="I197" s="210">
        <v>0</v>
      </c>
      <c r="J197" s="210">
        <v>0</v>
      </c>
      <c r="K197" s="212">
        <v>7</v>
      </c>
      <c r="L197" s="219"/>
    </row>
    <row r="198" spans="1:12">
      <c r="A198" s="209" t="s">
        <v>300</v>
      </c>
      <c r="B198" s="210">
        <v>0</v>
      </c>
      <c r="C198" s="210">
        <v>0</v>
      </c>
      <c r="D198" s="210">
        <v>26</v>
      </c>
      <c r="E198" s="210">
        <v>62</v>
      </c>
      <c r="F198" s="211">
        <v>68</v>
      </c>
      <c r="G198" s="210">
        <v>0</v>
      </c>
      <c r="H198" s="210">
        <v>0</v>
      </c>
      <c r="I198" s="210">
        <v>18</v>
      </c>
      <c r="J198" s="210">
        <v>38</v>
      </c>
      <c r="K198" s="212">
        <v>39</v>
      </c>
      <c r="L198" s="219"/>
    </row>
    <row r="199" spans="1:12">
      <c r="A199" s="209" t="s">
        <v>301</v>
      </c>
      <c r="B199" s="210">
        <v>0</v>
      </c>
      <c r="C199" s="210">
        <v>0</v>
      </c>
      <c r="D199" s="210">
        <v>16</v>
      </c>
      <c r="E199" s="210">
        <v>41</v>
      </c>
      <c r="F199" s="211">
        <v>38</v>
      </c>
      <c r="G199" s="210">
        <v>0</v>
      </c>
      <c r="H199" s="210">
        <v>0</v>
      </c>
      <c r="I199" s="210">
        <v>13</v>
      </c>
      <c r="J199" s="210">
        <v>27</v>
      </c>
      <c r="K199" s="212">
        <v>23</v>
      </c>
      <c r="L199" s="219"/>
    </row>
    <row r="200" spans="1:12">
      <c r="A200" s="209" t="s">
        <v>302</v>
      </c>
      <c r="B200" s="210">
        <v>0</v>
      </c>
      <c r="C200" s="210">
        <v>0</v>
      </c>
      <c r="D200" s="210">
        <v>0</v>
      </c>
      <c r="E200" s="210">
        <v>2</v>
      </c>
      <c r="F200" s="211">
        <v>1</v>
      </c>
      <c r="G200" s="210">
        <v>0</v>
      </c>
      <c r="H200" s="210">
        <v>0</v>
      </c>
      <c r="I200" s="210">
        <v>0</v>
      </c>
      <c r="J200" s="210">
        <v>0</v>
      </c>
      <c r="K200" s="212">
        <v>0</v>
      </c>
      <c r="L200" s="219"/>
    </row>
    <row r="201" spans="1:12">
      <c r="A201" s="209" t="s">
        <v>303</v>
      </c>
      <c r="B201" s="210">
        <v>0</v>
      </c>
      <c r="C201" s="210">
        <v>0</v>
      </c>
      <c r="D201" s="210">
        <v>24</v>
      </c>
      <c r="E201" s="210">
        <v>57</v>
      </c>
      <c r="F201" s="211">
        <v>56</v>
      </c>
      <c r="G201" s="210">
        <v>0</v>
      </c>
      <c r="H201" s="210">
        <v>0</v>
      </c>
      <c r="I201" s="210">
        <v>18</v>
      </c>
      <c r="J201" s="210">
        <v>41</v>
      </c>
      <c r="K201" s="212">
        <v>35</v>
      </c>
      <c r="L201" s="219"/>
    </row>
    <row r="202" spans="1:12">
      <c r="A202" s="209" t="s">
        <v>610</v>
      </c>
      <c r="B202" s="210">
        <v>0</v>
      </c>
      <c r="C202" s="210">
        <v>0</v>
      </c>
      <c r="D202" s="210">
        <v>0</v>
      </c>
      <c r="E202" s="210">
        <v>0</v>
      </c>
      <c r="F202" s="211">
        <v>27</v>
      </c>
      <c r="G202" s="210">
        <v>0</v>
      </c>
      <c r="H202" s="210">
        <v>0</v>
      </c>
      <c r="I202" s="210">
        <v>0</v>
      </c>
      <c r="J202" s="210">
        <v>0</v>
      </c>
      <c r="K202" s="212">
        <v>17</v>
      </c>
      <c r="L202" s="219"/>
    </row>
    <row r="203" spans="1:12">
      <c r="A203" s="209" t="s">
        <v>304</v>
      </c>
      <c r="B203" s="210">
        <v>0</v>
      </c>
      <c r="C203" s="210">
        <v>0</v>
      </c>
      <c r="D203" s="210">
        <v>3</v>
      </c>
      <c r="E203" s="210">
        <v>0</v>
      </c>
      <c r="F203" s="211">
        <v>0</v>
      </c>
      <c r="G203" s="210">
        <v>0</v>
      </c>
      <c r="H203" s="210">
        <v>0</v>
      </c>
      <c r="I203" s="210">
        <v>3</v>
      </c>
      <c r="J203" s="210">
        <v>0</v>
      </c>
      <c r="K203" s="212">
        <v>0</v>
      </c>
      <c r="L203" s="219"/>
    </row>
    <row r="204" spans="1:12">
      <c r="A204" s="209" t="s">
        <v>105</v>
      </c>
      <c r="B204" s="210">
        <v>0</v>
      </c>
      <c r="C204" s="210">
        <v>0</v>
      </c>
      <c r="D204" s="210">
        <v>0</v>
      </c>
      <c r="E204" s="210">
        <v>79</v>
      </c>
      <c r="F204" s="211">
        <v>124</v>
      </c>
      <c r="G204" s="210">
        <v>0</v>
      </c>
      <c r="H204" s="210">
        <v>0</v>
      </c>
      <c r="I204" s="210">
        <v>0</v>
      </c>
      <c r="J204" s="210">
        <v>22</v>
      </c>
      <c r="K204" s="212">
        <v>25</v>
      </c>
      <c r="L204" s="219"/>
    </row>
    <row r="205" spans="1:12" ht="15.6">
      <c r="A205" s="209" t="s">
        <v>611</v>
      </c>
      <c r="B205" s="210">
        <v>0</v>
      </c>
      <c r="C205" s="210">
        <v>0</v>
      </c>
      <c r="D205" s="210">
        <v>0</v>
      </c>
      <c r="E205" s="210">
        <v>0</v>
      </c>
      <c r="F205" s="211">
        <v>1</v>
      </c>
      <c r="G205" s="210">
        <v>0</v>
      </c>
      <c r="H205" s="210">
        <v>0</v>
      </c>
      <c r="I205" s="210">
        <v>0</v>
      </c>
      <c r="J205" s="210">
        <v>0</v>
      </c>
      <c r="K205" s="211">
        <v>0</v>
      </c>
      <c r="L205" t="s">
        <v>624</v>
      </c>
    </row>
    <row r="206" spans="1:12" ht="15.6">
      <c r="A206" s="209" t="s">
        <v>305</v>
      </c>
      <c r="B206" s="210">
        <v>1</v>
      </c>
      <c r="C206" s="210">
        <v>3</v>
      </c>
      <c r="D206" s="210">
        <v>2</v>
      </c>
      <c r="E206" s="210">
        <v>0</v>
      </c>
      <c r="F206" s="211">
        <v>0</v>
      </c>
      <c r="G206" s="210">
        <v>1</v>
      </c>
      <c r="H206" s="210">
        <v>2</v>
      </c>
      <c r="I206" s="210">
        <v>1</v>
      </c>
      <c r="J206" s="210">
        <v>0</v>
      </c>
      <c r="K206" s="211">
        <v>0</v>
      </c>
      <c r="L206"/>
    </row>
    <row r="207" spans="1:12" ht="15.6">
      <c r="A207" s="209" t="s">
        <v>306</v>
      </c>
      <c r="B207" s="210">
        <v>2</v>
      </c>
      <c r="C207" s="210">
        <v>12</v>
      </c>
      <c r="D207" s="210">
        <v>20</v>
      </c>
      <c r="E207" s="210">
        <v>35</v>
      </c>
      <c r="F207" s="211">
        <v>42</v>
      </c>
      <c r="G207" s="210">
        <v>0</v>
      </c>
      <c r="H207" s="210">
        <v>8</v>
      </c>
      <c r="I207" s="210">
        <v>11</v>
      </c>
      <c r="J207" s="210">
        <v>17</v>
      </c>
      <c r="K207" s="211">
        <v>21</v>
      </c>
      <c r="L207" t="s">
        <v>625</v>
      </c>
    </row>
    <row r="208" spans="1:12" ht="15.6">
      <c r="A208" s="209" t="s">
        <v>307</v>
      </c>
      <c r="B208" s="210">
        <v>4</v>
      </c>
      <c r="C208" s="210">
        <v>4</v>
      </c>
      <c r="D208" s="210">
        <v>7</v>
      </c>
      <c r="E208" s="210">
        <v>3</v>
      </c>
      <c r="F208" s="211">
        <v>0</v>
      </c>
      <c r="G208" s="210">
        <v>3</v>
      </c>
      <c r="H208" s="210">
        <v>4</v>
      </c>
      <c r="I208" s="210">
        <v>6</v>
      </c>
      <c r="J208" s="210">
        <v>1</v>
      </c>
      <c r="K208" s="211">
        <v>0</v>
      </c>
      <c r="L208"/>
    </row>
    <row r="209" spans="1:12" ht="15.6">
      <c r="A209" s="209" t="s">
        <v>307</v>
      </c>
      <c r="B209" s="210">
        <v>4</v>
      </c>
      <c r="C209" s="210">
        <v>4</v>
      </c>
      <c r="D209" s="210">
        <v>7</v>
      </c>
      <c r="E209" s="210">
        <v>3</v>
      </c>
      <c r="F209" s="211">
        <v>0</v>
      </c>
      <c r="G209" s="210">
        <v>3</v>
      </c>
      <c r="H209" s="210">
        <v>4</v>
      </c>
      <c r="I209" s="210">
        <v>6</v>
      </c>
      <c r="J209" s="210">
        <v>1</v>
      </c>
      <c r="K209" s="211">
        <v>0</v>
      </c>
      <c r="L209"/>
    </row>
    <row r="210" spans="1:12" ht="15.6">
      <c r="A210" s="209" t="s">
        <v>308</v>
      </c>
      <c r="B210" s="210">
        <v>5</v>
      </c>
      <c r="C210" s="210">
        <v>3</v>
      </c>
      <c r="D210" s="210">
        <v>1</v>
      </c>
      <c r="E210" s="210">
        <v>1</v>
      </c>
      <c r="F210" s="211">
        <v>0</v>
      </c>
      <c r="G210" s="210">
        <v>2</v>
      </c>
      <c r="H210" s="210">
        <v>3</v>
      </c>
      <c r="I210" s="210">
        <v>1</v>
      </c>
      <c r="J210" s="210">
        <v>1</v>
      </c>
      <c r="K210" s="211">
        <v>0</v>
      </c>
      <c r="L210"/>
    </row>
    <row r="211" spans="1:12" ht="15.6">
      <c r="A211" s="209" t="s">
        <v>309</v>
      </c>
      <c r="B211" s="210">
        <v>0</v>
      </c>
      <c r="C211" s="210">
        <v>14</v>
      </c>
      <c r="D211" s="210">
        <v>29</v>
      </c>
      <c r="E211" s="210">
        <v>33</v>
      </c>
      <c r="F211" s="211">
        <v>48</v>
      </c>
      <c r="G211" s="210">
        <v>0</v>
      </c>
      <c r="H211" s="210">
        <v>13</v>
      </c>
      <c r="I211" s="210">
        <v>21</v>
      </c>
      <c r="J211" s="210">
        <v>14</v>
      </c>
      <c r="K211" s="211">
        <v>24</v>
      </c>
      <c r="L211" t="s">
        <v>625</v>
      </c>
    </row>
    <row r="212" spans="1:12" ht="15.6">
      <c r="A212" s="209" t="s">
        <v>146</v>
      </c>
      <c r="B212" s="210">
        <v>3</v>
      </c>
      <c r="C212" s="210">
        <v>4</v>
      </c>
      <c r="D212" s="210">
        <v>11</v>
      </c>
      <c r="E212" s="210">
        <v>20</v>
      </c>
      <c r="F212" s="211">
        <v>11</v>
      </c>
      <c r="G212" s="210">
        <v>3</v>
      </c>
      <c r="H212" s="210">
        <v>2</v>
      </c>
      <c r="I212" s="210">
        <v>10</v>
      </c>
      <c r="J212" s="210">
        <v>18</v>
      </c>
      <c r="K212" s="211">
        <v>10</v>
      </c>
      <c r="L212" t="s">
        <v>625</v>
      </c>
    </row>
    <row r="213" spans="1:12" ht="15.6">
      <c r="A213" s="209" t="s">
        <v>310</v>
      </c>
      <c r="B213" s="210">
        <v>14</v>
      </c>
      <c r="C213" s="210">
        <v>13</v>
      </c>
      <c r="D213" s="210">
        <v>0</v>
      </c>
      <c r="E213" s="210">
        <v>0</v>
      </c>
      <c r="F213" s="211">
        <v>0</v>
      </c>
      <c r="G213" s="210">
        <v>9</v>
      </c>
      <c r="H213" s="210">
        <v>6</v>
      </c>
      <c r="I213" s="210">
        <v>0</v>
      </c>
      <c r="J213" s="210">
        <v>0</v>
      </c>
      <c r="K213" s="211">
        <v>0</v>
      </c>
      <c r="L213"/>
    </row>
    <row r="214" spans="1:12" ht="15.6">
      <c r="A214" s="209" t="s">
        <v>153</v>
      </c>
      <c r="B214" s="210">
        <v>0</v>
      </c>
      <c r="C214" s="210">
        <v>0</v>
      </c>
      <c r="D214" s="210">
        <v>1</v>
      </c>
      <c r="E214" s="210">
        <v>2</v>
      </c>
      <c r="F214" s="211">
        <v>0</v>
      </c>
      <c r="G214" s="210">
        <v>0</v>
      </c>
      <c r="H214" s="210">
        <v>0</v>
      </c>
      <c r="I214" s="210">
        <v>0</v>
      </c>
      <c r="J214" s="210">
        <v>1</v>
      </c>
      <c r="K214" s="211">
        <v>0</v>
      </c>
      <c r="L214"/>
    </row>
    <row r="215" spans="1:12" ht="15.6">
      <c r="A215" s="209" t="s">
        <v>311</v>
      </c>
      <c r="B215" s="210">
        <v>0</v>
      </c>
      <c r="C215" s="210">
        <v>0</v>
      </c>
      <c r="D215" s="210">
        <v>0</v>
      </c>
      <c r="E215" s="210">
        <v>5</v>
      </c>
      <c r="F215" s="211">
        <v>5</v>
      </c>
      <c r="G215" s="210">
        <v>0</v>
      </c>
      <c r="H215" s="210">
        <v>0</v>
      </c>
      <c r="I215" s="210">
        <v>0</v>
      </c>
      <c r="J215" s="210">
        <v>0</v>
      </c>
      <c r="K215" s="211">
        <v>1</v>
      </c>
      <c r="L215" t="s">
        <v>624</v>
      </c>
    </row>
    <row r="216" spans="1:12" ht="15.6">
      <c r="A216" s="209" t="s">
        <v>313</v>
      </c>
      <c r="B216" s="210">
        <v>14</v>
      </c>
      <c r="C216" s="210">
        <v>10</v>
      </c>
      <c r="D216" s="210">
        <v>12</v>
      </c>
      <c r="E216" s="210">
        <v>10</v>
      </c>
      <c r="F216" s="211">
        <v>19</v>
      </c>
      <c r="G216" s="210">
        <v>13</v>
      </c>
      <c r="H216" s="210">
        <v>7</v>
      </c>
      <c r="I216" s="210">
        <v>6</v>
      </c>
      <c r="J216" s="210">
        <v>8</v>
      </c>
      <c r="K216" s="211">
        <v>10</v>
      </c>
      <c r="L216" t="s">
        <v>625</v>
      </c>
    </row>
    <row r="217" spans="1:12" ht="15.6">
      <c r="A217" s="209" t="s">
        <v>314</v>
      </c>
      <c r="B217" s="210">
        <v>4</v>
      </c>
      <c r="C217" s="210">
        <v>3</v>
      </c>
      <c r="D217" s="210">
        <v>2</v>
      </c>
      <c r="E217" s="210">
        <v>8</v>
      </c>
      <c r="F217" s="211">
        <v>4</v>
      </c>
      <c r="G217" s="210">
        <v>3</v>
      </c>
      <c r="H217" s="210">
        <v>1</v>
      </c>
      <c r="I217" s="210">
        <v>2</v>
      </c>
      <c r="J217" s="210">
        <v>5</v>
      </c>
      <c r="K217" s="211">
        <v>3</v>
      </c>
      <c r="L217" t="s">
        <v>625</v>
      </c>
    </row>
    <row r="218" spans="1:12" ht="15.6">
      <c r="A218" s="209" t="s">
        <v>315</v>
      </c>
      <c r="B218" s="210">
        <v>11</v>
      </c>
      <c r="C218" s="210">
        <v>13</v>
      </c>
      <c r="D218" s="210">
        <v>21</v>
      </c>
      <c r="E218" s="210">
        <v>46</v>
      </c>
      <c r="F218" s="211">
        <v>82</v>
      </c>
      <c r="G218" s="210">
        <v>6</v>
      </c>
      <c r="H218" s="210">
        <v>10</v>
      </c>
      <c r="I218" s="210">
        <v>18</v>
      </c>
      <c r="J218" s="210">
        <v>41</v>
      </c>
      <c r="K218" s="211">
        <v>74</v>
      </c>
      <c r="L218" t="s">
        <v>625</v>
      </c>
    </row>
    <row r="219" spans="1:12" ht="15.6">
      <c r="A219" s="209" t="s">
        <v>147</v>
      </c>
      <c r="B219" s="210">
        <v>0</v>
      </c>
      <c r="C219" s="210">
        <v>0</v>
      </c>
      <c r="D219" s="210">
        <v>3</v>
      </c>
      <c r="E219" s="210">
        <v>0</v>
      </c>
      <c r="F219" s="211">
        <v>0</v>
      </c>
      <c r="G219" s="210">
        <v>0</v>
      </c>
      <c r="H219" s="210">
        <v>0</v>
      </c>
      <c r="I219" s="210">
        <v>0</v>
      </c>
      <c r="J219" s="210">
        <v>0</v>
      </c>
      <c r="K219" s="211">
        <v>0</v>
      </c>
      <c r="L219"/>
    </row>
    <row r="220" spans="1:12" ht="15.6">
      <c r="A220" s="209" t="s">
        <v>143</v>
      </c>
      <c r="B220" s="210">
        <v>0</v>
      </c>
      <c r="C220" s="210">
        <v>0</v>
      </c>
      <c r="D220" s="210">
        <v>0</v>
      </c>
      <c r="E220" s="210">
        <v>0</v>
      </c>
      <c r="F220" s="211">
        <v>0</v>
      </c>
      <c r="G220" s="210">
        <v>0</v>
      </c>
      <c r="H220" s="210">
        <v>0</v>
      </c>
      <c r="I220" s="210">
        <v>0</v>
      </c>
      <c r="J220" s="210">
        <v>0</v>
      </c>
      <c r="K220" s="211">
        <v>0</v>
      </c>
      <c r="L220"/>
    </row>
    <row r="221" spans="1:12" ht="15.6">
      <c r="A221" s="209" t="s">
        <v>316</v>
      </c>
      <c r="B221" s="210">
        <v>20</v>
      </c>
      <c r="C221" s="210">
        <v>11</v>
      </c>
      <c r="D221" s="210">
        <v>37</v>
      </c>
      <c r="E221" s="210">
        <v>34</v>
      </c>
      <c r="F221" s="211">
        <v>18</v>
      </c>
      <c r="G221" s="210">
        <v>5</v>
      </c>
      <c r="H221" s="210">
        <v>6</v>
      </c>
      <c r="I221" s="210">
        <v>22</v>
      </c>
      <c r="J221" s="210">
        <v>20</v>
      </c>
      <c r="K221" s="211">
        <v>15</v>
      </c>
      <c r="L221" t="s">
        <v>625</v>
      </c>
    </row>
    <row r="222" spans="1:12" ht="15.6">
      <c r="A222" s="209" t="s">
        <v>317</v>
      </c>
      <c r="B222" s="210">
        <v>1</v>
      </c>
      <c r="C222" s="210">
        <v>1</v>
      </c>
      <c r="D222" s="210">
        <v>1</v>
      </c>
      <c r="E222" s="210">
        <v>1</v>
      </c>
      <c r="F222" s="211">
        <v>0</v>
      </c>
      <c r="G222" s="210">
        <v>1</v>
      </c>
      <c r="H222" s="210">
        <v>1</v>
      </c>
      <c r="I222" s="210">
        <v>0</v>
      </c>
      <c r="J222" s="210">
        <v>0</v>
      </c>
      <c r="K222" s="211">
        <v>0</v>
      </c>
      <c r="L222"/>
    </row>
    <row r="223" spans="1:12" ht="15.6">
      <c r="A223" s="209" t="s">
        <v>318</v>
      </c>
      <c r="B223" s="210">
        <v>0</v>
      </c>
      <c r="C223" s="210">
        <v>0</v>
      </c>
      <c r="D223" s="210">
        <v>0</v>
      </c>
      <c r="E223" s="210">
        <v>0</v>
      </c>
      <c r="F223" s="211">
        <v>0</v>
      </c>
      <c r="G223" s="210">
        <v>0</v>
      </c>
      <c r="H223" s="210">
        <v>0</v>
      </c>
      <c r="I223" s="210">
        <v>0</v>
      </c>
      <c r="J223" s="210">
        <v>0</v>
      </c>
      <c r="K223" s="211">
        <v>0</v>
      </c>
      <c r="L223"/>
    </row>
    <row r="224" spans="1:12" ht="15.6">
      <c r="A224" s="209" t="s">
        <v>319</v>
      </c>
      <c r="B224" s="210">
        <v>1</v>
      </c>
      <c r="C224" s="210">
        <v>7</v>
      </c>
      <c r="D224" s="210">
        <v>1</v>
      </c>
      <c r="E224" s="210">
        <v>0</v>
      </c>
      <c r="F224" s="211">
        <v>0</v>
      </c>
      <c r="G224" s="210">
        <v>1</v>
      </c>
      <c r="H224" s="210">
        <v>4</v>
      </c>
      <c r="I224" s="210">
        <v>1</v>
      </c>
      <c r="J224" s="210">
        <v>0</v>
      </c>
      <c r="K224" s="211">
        <v>0</v>
      </c>
      <c r="L224"/>
    </row>
    <row r="225" spans="1:12" ht="15.6">
      <c r="A225" s="209" t="s">
        <v>320</v>
      </c>
      <c r="B225" s="210">
        <v>1</v>
      </c>
      <c r="C225" s="210">
        <v>3</v>
      </c>
      <c r="D225" s="210">
        <v>5</v>
      </c>
      <c r="E225" s="210">
        <v>23</v>
      </c>
      <c r="F225" s="211">
        <v>0</v>
      </c>
      <c r="G225" s="210">
        <v>1</v>
      </c>
      <c r="H225" s="210">
        <v>2</v>
      </c>
      <c r="I225" s="210">
        <v>4</v>
      </c>
      <c r="J225" s="210">
        <v>18</v>
      </c>
      <c r="K225" s="211">
        <v>0</v>
      </c>
      <c r="L225"/>
    </row>
    <row r="226" spans="1:12" ht="15.6">
      <c r="A226" s="209" t="s">
        <v>321</v>
      </c>
      <c r="B226" s="210">
        <v>2</v>
      </c>
      <c r="C226" s="210">
        <v>3</v>
      </c>
      <c r="D226" s="210">
        <v>0</v>
      </c>
      <c r="E226" s="210">
        <v>0</v>
      </c>
      <c r="F226" s="211">
        <v>0</v>
      </c>
      <c r="G226" s="210">
        <v>2</v>
      </c>
      <c r="H226" s="210">
        <v>2</v>
      </c>
      <c r="I226" s="210">
        <v>0</v>
      </c>
      <c r="J226" s="210">
        <v>0</v>
      </c>
      <c r="K226" s="211">
        <v>0</v>
      </c>
      <c r="L226"/>
    </row>
    <row r="227" spans="1:12" ht="15.6">
      <c r="A227" s="209" t="s">
        <v>148</v>
      </c>
      <c r="B227" s="210">
        <v>8</v>
      </c>
      <c r="C227" s="210">
        <v>13</v>
      </c>
      <c r="D227" s="210">
        <v>8</v>
      </c>
      <c r="E227" s="210">
        <v>7</v>
      </c>
      <c r="F227" s="211">
        <v>7</v>
      </c>
      <c r="G227" s="210">
        <v>4</v>
      </c>
      <c r="H227" s="210">
        <v>11</v>
      </c>
      <c r="I227" s="210">
        <v>5</v>
      </c>
      <c r="J227" s="210">
        <v>5</v>
      </c>
      <c r="K227" s="211">
        <v>4</v>
      </c>
      <c r="L227" t="s">
        <v>625</v>
      </c>
    </row>
    <row r="228" spans="1:12" ht="15.6">
      <c r="A228" s="209" t="s">
        <v>612</v>
      </c>
      <c r="B228" s="210">
        <v>0</v>
      </c>
      <c r="C228" s="210">
        <v>0</v>
      </c>
      <c r="D228" s="210">
        <v>0</v>
      </c>
      <c r="E228" s="210">
        <v>0</v>
      </c>
      <c r="F228" s="211">
        <v>8</v>
      </c>
      <c r="G228" s="210">
        <v>0</v>
      </c>
      <c r="H228" s="210">
        <v>0</v>
      </c>
      <c r="I228" s="210">
        <v>0</v>
      </c>
      <c r="J228" s="210">
        <v>0</v>
      </c>
      <c r="K228" s="211">
        <v>7</v>
      </c>
      <c r="L228" t="s">
        <v>625</v>
      </c>
    </row>
    <row r="229" spans="1:12" ht="15.6">
      <c r="A229" s="215" t="s">
        <v>459</v>
      </c>
      <c r="B229" s="210">
        <v>0</v>
      </c>
      <c r="C229" s="210">
        <v>0</v>
      </c>
      <c r="D229" s="210">
        <v>0</v>
      </c>
      <c r="E229" s="210">
        <v>43</v>
      </c>
      <c r="F229" s="211">
        <v>0</v>
      </c>
      <c r="G229" s="210">
        <v>0</v>
      </c>
      <c r="H229" s="210">
        <v>0</v>
      </c>
      <c r="I229" s="210">
        <v>0</v>
      </c>
      <c r="J229" s="210">
        <v>29</v>
      </c>
      <c r="K229" s="211">
        <v>0</v>
      </c>
      <c r="L229"/>
    </row>
    <row r="230" spans="1:12" ht="15.6">
      <c r="A230" s="209" t="s">
        <v>322</v>
      </c>
      <c r="B230" s="210">
        <v>17</v>
      </c>
      <c r="C230" s="210">
        <v>29</v>
      </c>
      <c r="D230" s="210">
        <v>23</v>
      </c>
      <c r="E230" s="210">
        <v>2</v>
      </c>
      <c r="F230" s="211">
        <v>0</v>
      </c>
      <c r="G230" s="210">
        <v>10</v>
      </c>
      <c r="H230" s="210">
        <v>16</v>
      </c>
      <c r="I230" s="210">
        <v>13</v>
      </c>
      <c r="J230" s="210">
        <v>0</v>
      </c>
      <c r="K230" s="211">
        <v>0</v>
      </c>
      <c r="L230"/>
    </row>
    <row r="231" spans="1:12" ht="15.6">
      <c r="A231" s="209" t="s">
        <v>323</v>
      </c>
      <c r="B231" s="210">
        <v>6</v>
      </c>
      <c r="C231" s="210">
        <v>1</v>
      </c>
      <c r="D231" s="210">
        <v>1</v>
      </c>
      <c r="E231" s="210">
        <v>2</v>
      </c>
      <c r="F231" s="211">
        <v>0</v>
      </c>
      <c r="G231" s="210">
        <v>3</v>
      </c>
      <c r="H231" s="210">
        <v>0</v>
      </c>
      <c r="I231" s="210">
        <v>0</v>
      </c>
      <c r="J231" s="210">
        <v>0</v>
      </c>
      <c r="K231" s="211">
        <v>0</v>
      </c>
      <c r="L231"/>
    </row>
    <row r="232" spans="1:12" ht="15.6">
      <c r="A232" s="209" t="s">
        <v>324</v>
      </c>
      <c r="B232" s="210">
        <v>0</v>
      </c>
      <c r="C232" s="210">
        <v>0</v>
      </c>
      <c r="D232" s="210">
        <v>0</v>
      </c>
      <c r="E232" s="210">
        <v>0</v>
      </c>
      <c r="F232" s="211">
        <v>1</v>
      </c>
      <c r="G232" s="210">
        <v>0</v>
      </c>
      <c r="H232" s="210">
        <v>0</v>
      </c>
      <c r="I232" s="210">
        <v>0</v>
      </c>
      <c r="J232" s="210">
        <v>0</v>
      </c>
      <c r="K232" s="211">
        <v>0</v>
      </c>
      <c r="L232" t="s">
        <v>624</v>
      </c>
    </row>
    <row r="233" spans="1:12" ht="15.6">
      <c r="A233" s="209" t="s">
        <v>145</v>
      </c>
      <c r="B233" s="210">
        <v>0</v>
      </c>
      <c r="C233" s="210">
        <v>0</v>
      </c>
      <c r="D233" s="210">
        <v>1</v>
      </c>
      <c r="E233" s="210">
        <v>0</v>
      </c>
      <c r="F233" s="211">
        <v>0</v>
      </c>
      <c r="G233" s="210">
        <v>0</v>
      </c>
      <c r="H233" s="210">
        <v>0</v>
      </c>
      <c r="I233" s="210">
        <v>0</v>
      </c>
      <c r="J233" s="210">
        <v>0</v>
      </c>
      <c r="K233" s="211">
        <v>0</v>
      </c>
      <c r="L233"/>
    </row>
    <row r="234" spans="1:12" ht="15.6">
      <c r="A234" s="209" t="s">
        <v>150</v>
      </c>
      <c r="B234" s="210">
        <v>0</v>
      </c>
      <c r="C234" s="210">
        <v>0</v>
      </c>
      <c r="D234" s="210">
        <v>2</v>
      </c>
      <c r="E234" s="210">
        <v>2</v>
      </c>
      <c r="F234" s="211">
        <v>1</v>
      </c>
      <c r="G234" s="210">
        <v>0</v>
      </c>
      <c r="H234" s="210">
        <v>0</v>
      </c>
      <c r="I234" s="210">
        <v>0</v>
      </c>
      <c r="J234" s="210">
        <v>0</v>
      </c>
      <c r="K234" s="211">
        <v>0</v>
      </c>
      <c r="L234" t="s">
        <v>624</v>
      </c>
    </row>
    <row r="235" spans="1:12" ht="15.6">
      <c r="A235" s="215" t="s">
        <v>325</v>
      </c>
      <c r="B235" s="210">
        <v>0</v>
      </c>
      <c r="C235" s="210">
        <v>0</v>
      </c>
      <c r="D235" s="210">
        <v>0</v>
      </c>
      <c r="E235" s="210">
        <v>0</v>
      </c>
      <c r="F235" s="211">
        <v>0</v>
      </c>
      <c r="G235" s="210">
        <v>0</v>
      </c>
      <c r="H235" s="210">
        <v>0</v>
      </c>
      <c r="I235" s="210">
        <v>0</v>
      </c>
      <c r="J235" s="210">
        <v>0</v>
      </c>
      <c r="K235" s="211">
        <v>0</v>
      </c>
      <c r="L235"/>
    </row>
    <row r="236" spans="1:12" ht="15.6">
      <c r="A236" s="209" t="s">
        <v>151</v>
      </c>
      <c r="B236" s="210">
        <v>0</v>
      </c>
      <c r="C236" s="210">
        <v>3</v>
      </c>
      <c r="D236" s="210">
        <v>4</v>
      </c>
      <c r="E236" s="210">
        <v>0</v>
      </c>
      <c r="F236" s="211">
        <v>0</v>
      </c>
      <c r="G236" s="210">
        <v>0</v>
      </c>
      <c r="H236" s="210">
        <v>2</v>
      </c>
      <c r="I236" s="210">
        <v>3</v>
      </c>
      <c r="J236" s="210">
        <v>0</v>
      </c>
      <c r="K236" s="211">
        <v>0</v>
      </c>
      <c r="L236"/>
    </row>
    <row r="237" spans="1:12" ht="15.6">
      <c r="A237" s="209" t="s">
        <v>326</v>
      </c>
      <c r="B237" s="210">
        <v>7</v>
      </c>
      <c r="C237" s="210">
        <v>2</v>
      </c>
      <c r="D237" s="210">
        <v>0</v>
      </c>
      <c r="E237" s="210">
        <v>0</v>
      </c>
      <c r="F237" s="211">
        <v>0</v>
      </c>
      <c r="G237" s="210">
        <v>3</v>
      </c>
      <c r="H237" s="210">
        <v>1</v>
      </c>
      <c r="I237" s="210">
        <v>0</v>
      </c>
      <c r="J237" s="210">
        <v>0</v>
      </c>
      <c r="K237" s="211">
        <v>0</v>
      </c>
      <c r="L237"/>
    </row>
    <row r="238" spans="1:12" ht="15.6">
      <c r="A238" s="209" t="s">
        <v>327</v>
      </c>
      <c r="B238" s="210">
        <v>0</v>
      </c>
      <c r="C238" s="210">
        <v>10</v>
      </c>
      <c r="D238" s="210">
        <v>5</v>
      </c>
      <c r="E238" s="210">
        <v>32</v>
      </c>
      <c r="F238" s="211">
        <v>26</v>
      </c>
      <c r="G238" s="210">
        <v>0</v>
      </c>
      <c r="H238" s="210">
        <v>8</v>
      </c>
      <c r="I238" s="210">
        <v>2</v>
      </c>
      <c r="J238" s="210">
        <v>15</v>
      </c>
      <c r="K238" s="211">
        <v>13</v>
      </c>
      <c r="L238" t="s">
        <v>625</v>
      </c>
    </row>
    <row r="239" spans="1:12" ht="15.6">
      <c r="A239" s="209" t="s">
        <v>328</v>
      </c>
      <c r="B239" s="210">
        <v>0</v>
      </c>
      <c r="C239" s="210">
        <v>0</v>
      </c>
      <c r="D239" s="210">
        <v>0</v>
      </c>
      <c r="E239" s="210">
        <v>2</v>
      </c>
      <c r="F239" s="211">
        <v>0</v>
      </c>
      <c r="G239" s="210">
        <v>0</v>
      </c>
      <c r="H239" s="210">
        <v>0</v>
      </c>
      <c r="I239" s="210">
        <v>0</v>
      </c>
      <c r="J239" s="210">
        <v>0</v>
      </c>
      <c r="K239" s="211">
        <v>0</v>
      </c>
      <c r="L239"/>
    </row>
    <row r="240" spans="1:12" ht="15.6">
      <c r="A240" s="209" t="s">
        <v>460</v>
      </c>
      <c r="B240" s="210">
        <v>0</v>
      </c>
      <c r="C240" s="210">
        <v>0</v>
      </c>
      <c r="D240" s="210">
        <v>0</v>
      </c>
      <c r="E240" s="210">
        <v>1</v>
      </c>
      <c r="F240" s="211">
        <v>0</v>
      </c>
      <c r="G240" s="210">
        <v>0</v>
      </c>
      <c r="H240" s="210">
        <v>0</v>
      </c>
      <c r="I240" s="210">
        <v>0</v>
      </c>
      <c r="J240" s="210">
        <v>0</v>
      </c>
      <c r="K240" s="211">
        <v>0</v>
      </c>
      <c r="L240"/>
    </row>
    <row r="241" spans="1:12" ht="15.6">
      <c r="A241" s="209" t="s">
        <v>152</v>
      </c>
      <c r="B241" s="210">
        <v>0</v>
      </c>
      <c r="C241" s="210">
        <v>4</v>
      </c>
      <c r="D241" s="210">
        <v>4</v>
      </c>
      <c r="E241" s="210">
        <v>9</v>
      </c>
      <c r="F241" s="211">
        <v>11</v>
      </c>
      <c r="G241" s="210">
        <v>0</v>
      </c>
      <c r="H241" s="210">
        <v>2</v>
      </c>
      <c r="I241" s="210">
        <v>3</v>
      </c>
      <c r="J241" s="210">
        <v>6</v>
      </c>
      <c r="K241" s="211">
        <v>3</v>
      </c>
      <c r="L241" t="s">
        <v>625</v>
      </c>
    </row>
    <row r="242" spans="1:12" ht="15.6">
      <c r="A242" s="209" t="s">
        <v>329</v>
      </c>
      <c r="B242" s="210">
        <v>89</v>
      </c>
      <c r="C242" s="210">
        <v>82</v>
      </c>
      <c r="D242" s="210">
        <v>52</v>
      </c>
      <c r="E242" s="210">
        <v>40</v>
      </c>
      <c r="F242" s="211">
        <v>49</v>
      </c>
      <c r="G242" s="210">
        <v>47</v>
      </c>
      <c r="H242" s="210">
        <v>35</v>
      </c>
      <c r="I242" s="210">
        <v>22</v>
      </c>
      <c r="J242" s="210">
        <v>18</v>
      </c>
      <c r="K242" s="211">
        <v>17</v>
      </c>
      <c r="L242" t="s">
        <v>624</v>
      </c>
    </row>
    <row r="243" spans="1:12" ht="15.6">
      <c r="A243" s="209" t="s">
        <v>613</v>
      </c>
      <c r="B243" s="210">
        <v>0</v>
      </c>
      <c r="C243" s="210">
        <v>0</v>
      </c>
      <c r="D243" s="210">
        <v>0</v>
      </c>
      <c r="E243" s="210">
        <v>0</v>
      </c>
      <c r="F243" s="211">
        <v>3</v>
      </c>
      <c r="G243" s="210">
        <v>0</v>
      </c>
      <c r="H243" s="210">
        <v>0</v>
      </c>
      <c r="I243" s="210">
        <v>0</v>
      </c>
      <c r="J243" s="210">
        <v>0</v>
      </c>
      <c r="K243" s="211">
        <v>3</v>
      </c>
      <c r="L243" t="s">
        <v>625</v>
      </c>
    </row>
    <row r="244" spans="1:12" ht="15.6">
      <c r="A244" s="209" t="s">
        <v>461</v>
      </c>
      <c r="B244" s="210">
        <v>0</v>
      </c>
      <c r="C244" s="210">
        <v>0</v>
      </c>
      <c r="D244" s="210">
        <v>1</v>
      </c>
      <c r="E244" s="210">
        <v>0</v>
      </c>
      <c r="F244" s="211">
        <v>0</v>
      </c>
      <c r="G244" s="210">
        <v>0</v>
      </c>
      <c r="H244" s="210">
        <v>0</v>
      </c>
      <c r="I244" s="210">
        <v>0</v>
      </c>
      <c r="J244" s="210">
        <v>0</v>
      </c>
      <c r="K244" s="211">
        <v>0</v>
      </c>
      <c r="L244"/>
    </row>
    <row r="245" spans="1:12" ht="15.6">
      <c r="A245" s="209" t="s">
        <v>330</v>
      </c>
      <c r="B245" s="210">
        <v>0</v>
      </c>
      <c r="C245" s="210">
        <v>0</v>
      </c>
      <c r="D245" s="210">
        <v>0</v>
      </c>
      <c r="E245" s="210">
        <v>1</v>
      </c>
      <c r="F245" s="211">
        <v>0</v>
      </c>
      <c r="G245" s="210">
        <v>0</v>
      </c>
      <c r="H245" s="210">
        <v>0</v>
      </c>
      <c r="I245" s="210">
        <v>0</v>
      </c>
      <c r="J245" s="210">
        <v>0</v>
      </c>
      <c r="K245" s="211">
        <v>0</v>
      </c>
      <c r="L245"/>
    </row>
    <row r="246" spans="1:12" ht="15.6">
      <c r="A246" s="209" t="s">
        <v>331</v>
      </c>
      <c r="B246" s="210">
        <v>0</v>
      </c>
      <c r="C246" s="210">
        <v>8</v>
      </c>
      <c r="D246" s="210">
        <v>13</v>
      </c>
      <c r="E246" s="210">
        <v>8</v>
      </c>
      <c r="F246" s="211">
        <v>5</v>
      </c>
      <c r="G246" s="210">
        <v>0</v>
      </c>
      <c r="H246" s="210">
        <v>1</v>
      </c>
      <c r="I246" s="210">
        <v>4</v>
      </c>
      <c r="J246" s="210">
        <v>4</v>
      </c>
      <c r="K246" s="211">
        <v>1</v>
      </c>
      <c r="L246" t="s">
        <v>625</v>
      </c>
    </row>
    <row r="247" spans="1:12" ht="15.6">
      <c r="A247" s="209" t="s">
        <v>332</v>
      </c>
      <c r="B247" s="210">
        <v>0</v>
      </c>
      <c r="C247" s="210">
        <v>0</v>
      </c>
      <c r="D247" s="210">
        <v>2</v>
      </c>
      <c r="E247" s="210">
        <v>4</v>
      </c>
      <c r="F247" s="211">
        <v>3</v>
      </c>
      <c r="G247" s="210">
        <v>0</v>
      </c>
      <c r="H247" s="210">
        <v>0</v>
      </c>
      <c r="I247" s="210">
        <v>0</v>
      </c>
      <c r="J247" s="210">
        <v>2</v>
      </c>
      <c r="K247" s="211">
        <v>2</v>
      </c>
      <c r="L247" t="s">
        <v>625</v>
      </c>
    </row>
    <row r="248" spans="1:12" ht="15.6">
      <c r="A248" s="209" t="s">
        <v>333</v>
      </c>
      <c r="B248" s="210">
        <v>1</v>
      </c>
      <c r="C248" s="210">
        <v>1</v>
      </c>
      <c r="D248" s="210">
        <v>3</v>
      </c>
      <c r="E248" s="210">
        <v>2</v>
      </c>
      <c r="F248" s="211">
        <v>0</v>
      </c>
      <c r="G248" s="210">
        <v>0</v>
      </c>
      <c r="H248" s="210">
        <v>1</v>
      </c>
      <c r="I248" s="210">
        <v>2</v>
      </c>
      <c r="J248" s="210">
        <v>1</v>
      </c>
      <c r="K248" s="211">
        <v>0</v>
      </c>
      <c r="L248"/>
    </row>
    <row r="249" spans="1:12" ht="15.6">
      <c r="A249" s="209" t="s">
        <v>334</v>
      </c>
      <c r="B249" s="210">
        <v>2</v>
      </c>
      <c r="C249" s="210">
        <v>2</v>
      </c>
      <c r="D249" s="210">
        <v>0</v>
      </c>
      <c r="E249" s="210">
        <v>0</v>
      </c>
      <c r="F249" s="211">
        <v>0</v>
      </c>
      <c r="G249" s="210">
        <v>1</v>
      </c>
      <c r="H249" s="210">
        <v>1</v>
      </c>
      <c r="I249" s="210">
        <v>0</v>
      </c>
      <c r="J249" s="210">
        <v>0</v>
      </c>
      <c r="K249" s="211">
        <v>0</v>
      </c>
      <c r="L249"/>
    </row>
    <row r="250" spans="1:12" ht="15.6">
      <c r="A250" s="215" t="s">
        <v>149</v>
      </c>
      <c r="B250" s="210">
        <v>0</v>
      </c>
      <c r="C250" s="210">
        <v>0</v>
      </c>
      <c r="D250" s="210">
        <v>0</v>
      </c>
      <c r="E250" s="210">
        <v>0</v>
      </c>
      <c r="F250" s="211">
        <v>1</v>
      </c>
      <c r="G250" s="210">
        <v>0</v>
      </c>
      <c r="H250" s="210">
        <v>0</v>
      </c>
      <c r="I250" s="210">
        <v>0</v>
      </c>
      <c r="J250" s="210">
        <v>0</v>
      </c>
      <c r="K250" s="211">
        <v>0</v>
      </c>
      <c r="L250" t="s">
        <v>624</v>
      </c>
    </row>
    <row r="251" spans="1:12" ht="15.6">
      <c r="A251" s="209" t="s">
        <v>335</v>
      </c>
      <c r="B251" s="210">
        <v>0</v>
      </c>
      <c r="C251" s="210">
        <v>0</v>
      </c>
      <c r="D251" s="210">
        <v>0</v>
      </c>
      <c r="E251" s="210">
        <v>2</v>
      </c>
      <c r="F251" s="211">
        <v>1</v>
      </c>
      <c r="G251" s="210">
        <v>0</v>
      </c>
      <c r="H251" s="210">
        <v>0</v>
      </c>
      <c r="I251" s="210">
        <v>0</v>
      </c>
      <c r="J251" s="210">
        <v>1</v>
      </c>
      <c r="K251" s="211">
        <v>1</v>
      </c>
      <c r="L251" t="s">
        <v>625</v>
      </c>
    </row>
    <row r="252" spans="1:12" ht="15.6">
      <c r="A252" s="209" t="s">
        <v>462</v>
      </c>
      <c r="B252" s="210">
        <v>0</v>
      </c>
      <c r="C252" s="210">
        <v>0</v>
      </c>
      <c r="D252" s="210">
        <v>2</v>
      </c>
      <c r="E252" s="210">
        <v>0</v>
      </c>
      <c r="F252" s="211">
        <v>0</v>
      </c>
      <c r="G252" s="210">
        <v>0</v>
      </c>
      <c r="H252" s="210">
        <v>0</v>
      </c>
      <c r="I252" s="210">
        <v>0</v>
      </c>
      <c r="J252" s="210">
        <v>0</v>
      </c>
      <c r="K252" s="211">
        <v>0</v>
      </c>
      <c r="L252"/>
    </row>
    <row r="253" spans="1:12" ht="15.6">
      <c r="A253" s="209" t="s">
        <v>336</v>
      </c>
      <c r="B253" s="210">
        <v>31</v>
      </c>
      <c r="C253" s="210">
        <v>28</v>
      </c>
      <c r="D253" s="210">
        <v>33</v>
      </c>
      <c r="E253" s="210">
        <v>10</v>
      </c>
      <c r="F253" s="211">
        <v>0</v>
      </c>
      <c r="G253" s="210">
        <v>22</v>
      </c>
      <c r="H253" s="210">
        <v>17</v>
      </c>
      <c r="I253" s="210">
        <v>23</v>
      </c>
      <c r="J253" s="210">
        <v>4</v>
      </c>
      <c r="K253" s="211">
        <v>0</v>
      </c>
      <c r="L253"/>
    </row>
    <row r="254" spans="1:12" ht="15.6">
      <c r="A254" s="209" t="s">
        <v>337</v>
      </c>
      <c r="B254" s="210">
        <v>6</v>
      </c>
      <c r="C254" s="210">
        <v>7</v>
      </c>
      <c r="D254" s="210">
        <v>4</v>
      </c>
      <c r="E254" s="210">
        <v>6</v>
      </c>
      <c r="F254" s="211">
        <v>0</v>
      </c>
      <c r="G254" s="210">
        <v>5</v>
      </c>
      <c r="H254" s="210">
        <v>7</v>
      </c>
      <c r="I254" s="210">
        <v>3</v>
      </c>
      <c r="J254" s="210">
        <v>2</v>
      </c>
      <c r="K254" s="211">
        <v>0</v>
      </c>
      <c r="L254"/>
    </row>
    <row r="255" spans="1:12" ht="15.6">
      <c r="A255" s="209" t="s">
        <v>614</v>
      </c>
      <c r="B255" s="210">
        <v>0</v>
      </c>
      <c r="C255" s="210">
        <v>0</v>
      </c>
      <c r="D255" s="210">
        <v>0</v>
      </c>
      <c r="E255" s="210">
        <v>0</v>
      </c>
      <c r="F255" s="211">
        <v>1</v>
      </c>
      <c r="G255" s="210">
        <v>0</v>
      </c>
      <c r="H255" s="210">
        <v>0</v>
      </c>
      <c r="I255" s="210">
        <v>0</v>
      </c>
      <c r="J255" s="210">
        <v>0</v>
      </c>
      <c r="K255" s="211">
        <v>0</v>
      </c>
      <c r="L255" t="s">
        <v>624</v>
      </c>
    </row>
    <row r="256" spans="1:12" ht="15.6">
      <c r="A256" s="215" t="s">
        <v>338</v>
      </c>
      <c r="B256" s="210">
        <v>0</v>
      </c>
      <c r="C256" s="210">
        <v>0</v>
      </c>
      <c r="D256" s="210">
        <v>2</v>
      </c>
      <c r="E256" s="210">
        <v>5</v>
      </c>
      <c r="F256" s="211">
        <v>2</v>
      </c>
      <c r="G256" s="210">
        <v>0</v>
      </c>
      <c r="H256" s="210">
        <v>0</v>
      </c>
      <c r="I256" s="210">
        <v>0</v>
      </c>
      <c r="J256" s="210">
        <v>1</v>
      </c>
      <c r="K256" s="211">
        <v>1</v>
      </c>
      <c r="L256" t="s">
        <v>625</v>
      </c>
    </row>
    <row r="257" spans="1:12" ht="15.6">
      <c r="A257" s="215" t="s">
        <v>312</v>
      </c>
      <c r="B257" s="210">
        <v>0</v>
      </c>
      <c r="C257" s="210">
        <v>0</v>
      </c>
      <c r="D257" s="210">
        <v>0</v>
      </c>
      <c r="E257" s="210">
        <v>0</v>
      </c>
      <c r="F257" s="211">
        <v>0</v>
      </c>
      <c r="G257" s="210">
        <v>0</v>
      </c>
      <c r="H257" s="210">
        <v>0</v>
      </c>
      <c r="I257" s="210">
        <v>0</v>
      </c>
      <c r="J257" s="210">
        <v>0</v>
      </c>
      <c r="K257" s="211">
        <v>0</v>
      </c>
      <c r="L257"/>
    </row>
    <row r="258" spans="1:12" ht="15.6">
      <c r="A258" s="215" t="s">
        <v>144</v>
      </c>
      <c r="B258" s="210">
        <v>0</v>
      </c>
      <c r="C258" s="210">
        <v>0</v>
      </c>
      <c r="D258" s="210">
        <v>0</v>
      </c>
      <c r="E258" s="210">
        <v>0</v>
      </c>
      <c r="F258" s="211">
        <v>2</v>
      </c>
      <c r="G258" s="210">
        <v>0</v>
      </c>
      <c r="H258" s="210">
        <v>0</v>
      </c>
      <c r="I258" s="210">
        <v>0</v>
      </c>
      <c r="J258" s="210">
        <v>0</v>
      </c>
      <c r="K258" s="211">
        <v>0</v>
      </c>
      <c r="L258" t="s">
        <v>624</v>
      </c>
    </row>
    <row r="259" spans="1:12" ht="15.6">
      <c r="A259" s="209" t="s">
        <v>339</v>
      </c>
      <c r="B259" s="210">
        <v>0</v>
      </c>
      <c r="C259" s="210">
        <v>0</v>
      </c>
      <c r="D259" s="210">
        <v>0</v>
      </c>
      <c r="E259" s="217">
        <v>43</v>
      </c>
      <c r="F259" s="211">
        <v>123</v>
      </c>
      <c r="G259" s="210">
        <v>0</v>
      </c>
      <c r="H259" s="210">
        <v>0</v>
      </c>
      <c r="I259" s="210">
        <v>0</v>
      </c>
      <c r="J259" s="210">
        <v>29</v>
      </c>
      <c r="K259" s="211">
        <v>61</v>
      </c>
      <c r="L259" t="s">
        <v>625</v>
      </c>
    </row>
    <row r="260" spans="1:12" ht="15.6">
      <c r="A260" s="209" t="s">
        <v>615</v>
      </c>
      <c r="B260" s="210">
        <v>0</v>
      </c>
      <c r="C260" s="210">
        <v>0</v>
      </c>
      <c r="D260" s="210">
        <v>0</v>
      </c>
      <c r="E260" s="217">
        <v>0</v>
      </c>
      <c r="F260" s="211">
        <v>13</v>
      </c>
      <c r="G260" s="210">
        <v>0</v>
      </c>
      <c r="H260" s="210">
        <v>0</v>
      </c>
      <c r="I260" s="210">
        <v>0</v>
      </c>
      <c r="J260" s="210">
        <v>0</v>
      </c>
      <c r="K260" s="211">
        <v>13</v>
      </c>
      <c r="L260" t="s">
        <v>625</v>
      </c>
    </row>
    <row r="261" spans="1:12" ht="15.6">
      <c r="A261" s="209" t="s">
        <v>340</v>
      </c>
      <c r="B261" s="210">
        <v>0</v>
      </c>
      <c r="C261" s="210">
        <v>0</v>
      </c>
      <c r="D261" s="210">
        <v>1</v>
      </c>
      <c r="E261" s="210">
        <v>2</v>
      </c>
      <c r="F261" s="211">
        <v>3</v>
      </c>
      <c r="G261" s="210">
        <v>0</v>
      </c>
      <c r="H261" s="210">
        <v>0</v>
      </c>
      <c r="I261" s="210">
        <v>1</v>
      </c>
      <c r="J261" s="210">
        <v>0</v>
      </c>
      <c r="K261" s="211">
        <v>0</v>
      </c>
      <c r="L261" t="s">
        <v>625</v>
      </c>
    </row>
    <row r="262" spans="1:12" ht="15.6">
      <c r="A262" s="209" t="s">
        <v>341</v>
      </c>
      <c r="B262" s="210">
        <v>0</v>
      </c>
      <c r="C262" s="210">
        <v>0</v>
      </c>
      <c r="D262" s="210">
        <v>0</v>
      </c>
      <c r="E262" s="210">
        <v>3</v>
      </c>
      <c r="F262" s="211">
        <v>9</v>
      </c>
      <c r="G262" s="210">
        <v>0</v>
      </c>
      <c r="H262" s="210">
        <v>0</v>
      </c>
      <c r="I262" s="210">
        <v>0</v>
      </c>
      <c r="J262" s="210">
        <v>2</v>
      </c>
      <c r="K262" s="211">
        <v>4</v>
      </c>
      <c r="L262" t="s">
        <v>624</v>
      </c>
    </row>
    <row r="263" spans="1:12" ht="15.6">
      <c r="A263" s="209" t="s">
        <v>342</v>
      </c>
      <c r="B263" s="210">
        <v>0</v>
      </c>
      <c r="C263" s="210">
        <v>0</v>
      </c>
      <c r="D263" s="210">
        <v>5</v>
      </c>
      <c r="E263" s="210">
        <v>19</v>
      </c>
      <c r="F263" s="211">
        <v>19</v>
      </c>
      <c r="G263" s="210">
        <v>0</v>
      </c>
      <c r="H263" s="210">
        <v>0</v>
      </c>
      <c r="I263" s="210">
        <v>3</v>
      </c>
      <c r="J263" s="210">
        <v>8</v>
      </c>
      <c r="K263" s="211">
        <v>9</v>
      </c>
      <c r="L263" t="s">
        <v>625</v>
      </c>
    </row>
    <row r="264" spans="1:12" ht="15.6">
      <c r="A264" s="209" t="s">
        <v>343</v>
      </c>
      <c r="B264" s="210">
        <v>0</v>
      </c>
      <c r="C264" s="210">
        <v>0</v>
      </c>
      <c r="D264" s="210">
        <v>6</v>
      </c>
      <c r="E264" s="210">
        <v>2</v>
      </c>
      <c r="F264" s="211">
        <v>5</v>
      </c>
      <c r="G264" s="210">
        <v>0</v>
      </c>
      <c r="H264" s="210">
        <v>0</v>
      </c>
      <c r="I264" s="210">
        <v>3</v>
      </c>
      <c r="J264" s="210">
        <v>1</v>
      </c>
      <c r="K264" s="211">
        <v>1</v>
      </c>
      <c r="L264" t="s">
        <v>625</v>
      </c>
    </row>
    <row r="265" spans="1:12" ht="15.6">
      <c r="A265" s="209" t="s">
        <v>463</v>
      </c>
      <c r="B265" s="210">
        <v>0</v>
      </c>
      <c r="C265" s="210">
        <v>0</v>
      </c>
      <c r="D265" s="210">
        <v>0</v>
      </c>
      <c r="E265" s="210">
        <v>3</v>
      </c>
      <c r="F265" s="211">
        <v>6</v>
      </c>
      <c r="G265" s="210">
        <v>0</v>
      </c>
      <c r="H265" s="210">
        <v>0</v>
      </c>
      <c r="I265" s="210">
        <v>0</v>
      </c>
      <c r="J265" s="210">
        <v>0</v>
      </c>
      <c r="K265" s="211">
        <v>6</v>
      </c>
      <c r="L265" t="s">
        <v>625</v>
      </c>
    </row>
    <row r="266" spans="1:12" ht="15.6">
      <c r="A266" s="209" t="s">
        <v>344</v>
      </c>
      <c r="B266" s="210">
        <v>0</v>
      </c>
      <c r="C266" s="210">
        <v>0</v>
      </c>
      <c r="D266" s="210">
        <v>0</v>
      </c>
      <c r="E266" s="210">
        <v>8</v>
      </c>
      <c r="F266" s="211">
        <v>90</v>
      </c>
      <c r="G266" s="210">
        <v>0</v>
      </c>
      <c r="H266" s="210">
        <v>0</v>
      </c>
      <c r="I266" s="210">
        <v>0</v>
      </c>
      <c r="J266" s="210">
        <v>2</v>
      </c>
      <c r="K266" s="211">
        <v>49</v>
      </c>
      <c r="L266" t="s">
        <v>625</v>
      </c>
    </row>
    <row r="267" spans="1:12" ht="15.6">
      <c r="A267" s="209" t="s">
        <v>616</v>
      </c>
      <c r="B267" s="210">
        <v>0</v>
      </c>
      <c r="C267" s="210">
        <v>0</v>
      </c>
      <c r="D267" s="210">
        <v>0</v>
      </c>
      <c r="E267" s="210">
        <v>0</v>
      </c>
      <c r="F267" s="211">
        <v>8</v>
      </c>
      <c r="G267" s="210">
        <v>0</v>
      </c>
      <c r="H267" s="210">
        <v>0</v>
      </c>
      <c r="I267" s="210">
        <v>0</v>
      </c>
      <c r="J267" s="210">
        <v>0</v>
      </c>
      <c r="K267" s="211">
        <v>0</v>
      </c>
      <c r="L267" t="s">
        <v>624</v>
      </c>
    </row>
    <row r="268" spans="1:12" ht="15.6">
      <c r="A268" s="209" t="s">
        <v>617</v>
      </c>
      <c r="B268" s="210">
        <v>0</v>
      </c>
      <c r="C268" s="210">
        <v>0</v>
      </c>
      <c r="D268" s="210">
        <v>0</v>
      </c>
      <c r="E268" s="210">
        <v>0</v>
      </c>
      <c r="F268" s="211">
        <v>37</v>
      </c>
      <c r="G268" s="210">
        <v>0</v>
      </c>
      <c r="H268" s="210">
        <v>0</v>
      </c>
      <c r="I268" s="210">
        <v>0</v>
      </c>
      <c r="J268" s="210">
        <v>0</v>
      </c>
      <c r="K268" s="211">
        <v>0</v>
      </c>
      <c r="L268" t="s">
        <v>625</v>
      </c>
    </row>
    <row r="269" spans="1:12" ht="15.6">
      <c r="A269" s="209" t="s">
        <v>345</v>
      </c>
      <c r="B269" s="210">
        <v>9</v>
      </c>
      <c r="C269" s="210">
        <v>14</v>
      </c>
      <c r="D269" s="210">
        <v>12</v>
      </c>
      <c r="E269" s="210">
        <v>10</v>
      </c>
      <c r="F269" s="211">
        <v>10</v>
      </c>
      <c r="G269" s="210">
        <v>7</v>
      </c>
      <c r="H269" s="210">
        <v>14</v>
      </c>
      <c r="I269" s="210">
        <v>7</v>
      </c>
      <c r="J269" s="210">
        <v>6</v>
      </c>
      <c r="K269" s="211">
        <v>8</v>
      </c>
      <c r="L269"/>
    </row>
    <row r="270" spans="1:12" ht="15.6">
      <c r="A270" s="209" t="s">
        <v>346</v>
      </c>
      <c r="B270" s="210">
        <v>0</v>
      </c>
      <c r="C270" s="210">
        <v>15</v>
      </c>
      <c r="D270" s="210">
        <v>13</v>
      </c>
      <c r="E270" s="210">
        <v>19</v>
      </c>
      <c r="F270" s="211">
        <v>12</v>
      </c>
      <c r="G270" s="210">
        <v>0</v>
      </c>
      <c r="H270" s="210">
        <v>13</v>
      </c>
      <c r="I270" s="210">
        <v>11</v>
      </c>
      <c r="J270" s="210">
        <v>13</v>
      </c>
      <c r="K270" s="211">
        <v>8</v>
      </c>
      <c r="L270"/>
    </row>
    <row r="271" spans="1:12" ht="15.6">
      <c r="A271" s="209" t="s">
        <v>138</v>
      </c>
      <c r="B271" s="210">
        <v>21</v>
      </c>
      <c r="C271" s="210">
        <v>41</v>
      </c>
      <c r="D271" s="210">
        <v>61</v>
      </c>
      <c r="E271" s="210">
        <v>0</v>
      </c>
      <c r="F271" s="211">
        <v>0</v>
      </c>
      <c r="G271" s="210">
        <v>12</v>
      </c>
      <c r="H271" s="210">
        <v>27</v>
      </c>
      <c r="I271" s="210">
        <v>38</v>
      </c>
      <c r="J271" s="210">
        <v>0</v>
      </c>
      <c r="K271" s="211">
        <v>0</v>
      </c>
      <c r="L271"/>
    </row>
    <row r="272" spans="1:12" ht="15.6">
      <c r="A272" s="215" t="s">
        <v>139</v>
      </c>
      <c r="B272" s="210">
        <v>0</v>
      </c>
      <c r="C272" s="210">
        <v>0</v>
      </c>
      <c r="D272" s="210">
        <v>0</v>
      </c>
      <c r="E272" s="210">
        <v>55</v>
      </c>
      <c r="F272" s="211">
        <v>65</v>
      </c>
      <c r="G272" s="210">
        <v>0</v>
      </c>
      <c r="H272" s="210">
        <v>0</v>
      </c>
      <c r="I272" s="210">
        <v>0</v>
      </c>
      <c r="J272" s="210">
        <v>33</v>
      </c>
      <c r="K272" s="211">
        <v>44</v>
      </c>
      <c r="L272"/>
    </row>
    <row r="273" spans="1:12" ht="15.6">
      <c r="A273" s="215" t="s">
        <v>140</v>
      </c>
      <c r="B273" s="210">
        <v>0</v>
      </c>
      <c r="C273" s="210">
        <v>0</v>
      </c>
      <c r="D273" s="210">
        <v>0</v>
      </c>
      <c r="E273" s="210">
        <v>0</v>
      </c>
      <c r="F273" s="211">
        <v>0</v>
      </c>
      <c r="G273" s="210">
        <v>0</v>
      </c>
      <c r="H273" s="210">
        <v>0</v>
      </c>
      <c r="I273" s="210">
        <v>0</v>
      </c>
      <c r="J273" s="210">
        <v>0</v>
      </c>
      <c r="K273" s="211">
        <v>0</v>
      </c>
      <c r="L273"/>
    </row>
    <row r="274" spans="1:12" ht="15.6">
      <c r="A274" s="209" t="s">
        <v>142</v>
      </c>
      <c r="B274" s="210">
        <v>10</v>
      </c>
      <c r="C274" s="210">
        <v>7</v>
      </c>
      <c r="D274" s="210">
        <v>4</v>
      </c>
      <c r="E274" s="210">
        <v>0</v>
      </c>
      <c r="F274" s="211">
        <v>0</v>
      </c>
      <c r="G274" s="210">
        <v>7</v>
      </c>
      <c r="H274" s="210">
        <v>3</v>
      </c>
      <c r="I274" s="210">
        <v>4</v>
      </c>
      <c r="J274" s="210">
        <v>0</v>
      </c>
      <c r="K274" s="211">
        <v>0</v>
      </c>
      <c r="L274"/>
    </row>
    <row r="275" spans="1:12" ht="15.6">
      <c r="A275" s="209" t="s">
        <v>347</v>
      </c>
      <c r="B275" s="210">
        <v>20</v>
      </c>
      <c r="C275" s="210">
        <v>41</v>
      </c>
      <c r="D275" s="210">
        <v>34</v>
      </c>
      <c r="E275" s="210">
        <v>24</v>
      </c>
      <c r="F275" s="211">
        <v>29</v>
      </c>
      <c r="G275" s="210">
        <v>15</v>
      </c>
      <c r="H275" s="210">
        <v>22</v>
      </c>
      <c r="I275" s="210">
        <v>13</v>
      </c>
      <c r="J275" s="210">
        <v>14</v>
      </c>
      <c r="K275" s="211">
        <v>19</v>
      </c>
      <c r="L275"/>
    </row>
    <row r="276" spans="1:12" ht="15.6">
      <c r="A276" s="209" t="s">
        <v>127</v>
      </c>
      <c r="B276" s="210">
        <v>0</v>
      </c>
      <c r="C276" s="210">
        <v>0</v>
      </c>
      <c r="D276" s="210">
        <v>0</v>
      </c>
      <c r="E276" s="210">
        <v>0</v>
      </c>
      <c r="F276" s="211">
        <v>0</v>
      </c>
      <c r="G276" s="210">
        <v>0</v>
      </c>
      <c r="H276" s="210">
        <v>0</v>
      </c>
      <c r="I276" s="210">
        <v>0</v>
      </c>
      <c r="J276" s="210">
        <v>0</v>
      </c>
      <c r="K276" s="211">
        <v>0</v>
      </c>
      <c r="L276"/>
    </row>
    <row r="277" spans="1:12" ht="15.6">
      <c r="A277" s="209" t="s">
        <v>128</v>
      </c>
      <c r="B277" s="210">
        <v>0</v>
      </c>
      <c r="C277" s="210">
        <v>0</v>
      </c>
      <c r="D277" s="210">
        <v>0</v>
      </c>
      <c r="E277" s="210">
        <v>0</v>
      </c>
      <c r="F277" s="211">
        <v>0</v>
      </c>
      <c r="G277" s="210">
        <v>0</v>
      </c>
      <c r="H277" s="210">
        <v>0</v>
      </c>
      <c r="I277" s="210">
        <v>0</v>
      </c>
      <c r="J277" s="210">
        <v>0</v>
      </c>
      <c r="K277" s="211">
        <v>0</v>
      </c>
      <c r="L277"/>
    </row>
    <row r="278" spans="1:12" ht="15.6">
      <c r="A278" s="209" t="s">
        <v>348</v>
      </c>
      <c r="B278" s="210">
        <v>11</v>
      </c>
      <c r="C278" s="210">
        <v>5</v>
      </c>
      <c r="D278" s="210">
        <v>0</v>
      </c>
      <c r="E278" s="210">
        <v>0</v>
      </c>
      <c r="F278" s="211">
        <v>0</v>
      </c>
      <c r="G278" s="210">
        <v>5</v>
      </c>
      <c r="H278" s="210">
        <v>0</v>
      </c>
      <c r="I278" s="210">
        <v>0</v>
      </c>
      <c r="J278" s="210">
        <v>0</v>
      </c>
      <c r="K278" s="211">
        <v>0</v>
      </c>
      <c r="L278"/>
    </row>
    <row r="279" spans="1:12" ht="15.6">
      <c r="A279" s="209" t="s">
        <v>349</v>
      </c>
      <c r="B279" s="210">
        <v>0</v>
      </c>
      <c r="C279" s="210">
        <v>0</v>
      </c>
      <c r="D279" s="210">
        <v>0</v>
      </c>
      <c r="E279" s="210">
        <v>0</v>
      </c>
      <c r="F279" s="211">
        <v>0</v>
      </c>
      <c r="G279" s="210">
        <v>0</v>
      </c>
      <c r="H279" s="210">
        <v>0</v>
      </c>
      <c r="I279" s="210">
        <v>0</v>
      </c>
      <c r="J279" s="210">
        <v>0</v>
      </c>
      <c r="K279" s="211">
        <v>0</v>
      </c>
      <c r="L279"/>
    </row>
    <row r="280" spans="1:12" ht="15.6">
      <c r="A280" s="209" t="s">
        <v>350</v>
      </c>
      <c r="B280" s="210">
        <v>0</v>
      </c>
      <c r="C280" s="210">
        <v>0</v>
      </c>
      <c r="D280" s="210">
        <v>0</v>
      </c>
      <c r="E280" s="210">
        <v>0</v>
      </c>
      <c r="F280" s="211">
        <v>0</v>
      </c>
      <c r="G280" s="210">
        <v>0</v>
      </c>
      <c r="H280" s="210">
        <v>0</v>
      </c>
      <c r="I280" s="210">
        <v>0</v>
      </c>
      <c r="J280" s="210">
        <v>0</v>
      </c>
      <c r="K280" s="211">
        <v>0</v>
      </c>
      <c r="L280"/>
    </row>
    <row r="281" spans="1:12" ht="15.6">
      <c r="A281" s="209" t="s">
        <v>618</v>
      </c>
      <c r="B281" s="210">
        <v>0</v>
      </c>
      <c r="C281" s="210">
        <v>0</v>
      </c>
      <c r="D281" s="210">
        <v>0</v>
      </c>
      <c r="E281" s="210">
        <v>0</v>
      </c>
      <c r="F281" s="211">
        <v>13</v>
      </c>
      <c r="G281" s="210">
        <v>0</v>
      </c>
      <c r="H281" s="210">
        <v>0</v>
      </c>
      <c r="I281" s="210">
        <v>0</v>
      </c>
      <c r="J281" s="210">
        <v>0</v>
      </c>
      <c r="K281" s="211">
        <v>10</v>
      </c>
      <c r="L281"/>
    </row>
    <row r="282" spans="1:12" ht="15.6">
      <c r="A282" s="209" t="s">
        <v>351</v>
      </c>
      <c r="B282" s="210">
        <v>0</v>
      </c>
      <c r="C282" s="210">
        <v>0</v>
      </c>
      <c r="D282" s="210">
        <v>0</v>
      </c>
      <c r="E282" s="210">
        <v>0</v>
      </c>
      <c r="F282" s="211">
        <v>0</v>
      </c>
      <c r="G282" s="210">
        <v>0</v>
      </c>
      <c r="H282" s="210">
        <v>0</v>
      </c>
      <c r="I282" s="210">
        <v>0</v>
      </c>
      <c r="J282" s="210">
        <v>0</v>
      </c>
      <c r="K282" s="211">
        <v>0</v>
      </c>
      <c r="L282"/>
    </row>
    <row r="283" spans="1:12" ht="15.6">
      <c r="A283" s="209" t="s">
        <v>129</v>
      </c>
      <c r="B283" s="210">
        <v>13</v>
      </c>
      <c r="C283" s="210">
        <v>6</v>
      </c>
      <c r="D283" s="210">
        <v>9</v>
      </c>
      <c r="E283" s="210">
        <v>12</v>
      </c>
      <c r="F283" s="211">
        <v>0</v>
      </c>
      <c r="G283" s="210">
        <v>10</v>
      </c>
      <c r="H283" s="210">
        <v>4</v>
      </c>
      <c r="I283" s="210">
        <v>5</v>
      </c>
      <c r="J283" s="210">
        <v>7</v>
      </c>
      <c r="K283" s="211">
        <v>0</v>
      </c>
      <c r="L283"/>
    </row>
    <row r="284" spans="1:12" ht="15.6">
      <c r="A284" s="209" t="s">
        <v>352</v>
      </c>
      <c r="B284" s="210">
        <v>0</v>
      </c>
      <c r="C284" s="210">
        <v>0</v>
      </c>
      <c r="D284" s="210">
        <v>0</v>
      </c>
      <c r="E284" s="210">
        <v>0</v>
      </c>
      <c r="F284" s="211">
        <v>0</v>
      </c>
      <c r="G284" s="210">
        <v>0</v>
      </c>
      <c r="H284" s="210">
        <v>0</v>
      </c>
      <c r="I284" s="210">
        <v>0</v>
      </c>
      <c r="J284" s="210">
        <v>0</v>
      </c>
      <c r="K284" s="211">
        <v>0</v>
      </c>
      <c r="L284"/>
    </row>
    <row r="285" spans="1:12" ht="15.6">
      <c r="A285" s="209" t="s">
        <v>137</v>
      </c>
      <c r="B285" s="210">
        <v>0</v>
      </c>
      <c r="C285" s="210">
        <v>0</v>
      </c>
      <c r="D285" s="210">
        <v>0</v>
      </c>
      <c r="E285" s="210">
        <v>0</v>
      </c>
      <c r="F285" s="211">
        <v>0</v>
      </c>
      <c r="G285" s="210">
        <v>0</v>
      </c>
      <c r="H285" s="210">
        <v>0</v>
      </c>
      <c r="I285" s="210">
        <v>0</v>
      </c>
      <c r="J285" s="210">
        <v>0</v>
      </c>
      <c r="K285" s="211">
        <v>0</v>
      </c>
      <c r="L285"/>
    </row>
    <row r="286" spans="1:12" ht="15.6">
      <c r="A286" s="209" t="s">
        <v>353</v>
      </c>
      <c r="B286" s="210">
        <v>0</v>
      </c>
      <c r="C286" s="210">
        <v>0</v>
      </c>
      <c r="D286" s="210">
        <v>1</v>
      </c>
      <c r="E286" s="210">
        <v>4</v>
      </c>
      <c r="F286" s="211">
        <v>14</v>
      </c>
      <c r="G286" s="210">
        <v>0</v>
      </c>
      <c r="H286" s="210">
        <v>0</v>
      </c>
      <c r="I286" s="210">
        <v>1</v>
      </c>
      <c r="J286" s="210">
        <v>3</v>
      </c>
      <c r="K286" s="211">
        <v>11</v>
      </c>
      <c r="L286"/>
    </row>
    <row r="287" spans="1:12" ht="15.6">
      <c r="A287" s="209" t="s">
        <v>354</v>
      </c>
      <c r="B287" s="210">
        <v>11</v>
      </c>
      <c r="C287" s="210">
        <v>15</v>
      </c>
      <c r="D287" s="210">
        <v>12</v>
      </c>
      <c r="E287" s="210">
        <v>8</v>
      </c>
      <c r="F287" s="211">
        <v>7</v>
      </c>
      <c r="G287" s="210">
        <v>7</v>
      </c>
      <c r="H287" s="210">
        <v>14</v>
      </c>
      <c r="I287" s="210">
        <v>11</v>
      </c>
      <c r="J287" s="210">
        <v>5</v>
      </c>
      <c r="K287" s="211">
        <v>6</v>
      </c>
      <c r="L287"/>
    </row>
    <row r="288" spans="1:12" ht="15.6">
      <c r="A288" s="209" t="s">
        <v>355</v>
      </c>
      <c r="B288" s="210">
        <v>0</v>
      </c>
      <c r="C288" s="210">
        <v>0</v>
      </c>
      <c r="D288" s="210">
        <v>0</v>
      </c>
      <c r="E288" s="210">
        <v>0</v>
      </c>
      <c r="F288" s="211">
        <v>0</v>
      </c>
      <c r="G288" s="210">
        <v>0</v>
      </c>
      <c r="H288" s="210">
        <v>0</v>
      </c>
      <c r="I288" s="210">
        <v>0</v>
      </c>
      <c r="J288" s="210">
        <v>0</v>
      </c>
      <c r="K288" s="211">
        <v>0</v>
      </c>
      <c r="L288"/>
    </row>
    <row r="289" spans="1:12" ht="15.6">
      <c r="A289" s="209" t="s">
        <v>356</v>
      </c>
      <c r="B289" s="210">
        <v>0</v>
      </c>
      <c r="C289" s="210">
        <v>0</v>
      </c>
      <c r="D289" s="210">
        <v>3</v>
      </c>
      <c r="E289" s="210">
        <v>3</v>
      </c>
      <c r="F289" s="211">
        <v>2</v>
      </c>
      <c r="G289" s="210">
        <v>0</v>
      </c>
      <c r="H289" s="210">
        <v>0</v>
      </c>
      <c r="I289" s="210">
        <v>2</v>
      </c>
      <c r="J289" s="210">
        <v>3</v>
      </c>
      <c r="K289" s="211">
        <v>0</v>
      </c>
      <c r="L289"/>
    </row>
    <row r="290" spans="1:12" ht="15.6">
      <c r="A290" s="209" t="s">
        <v>357</v>
      </c>
      <c r="B290" s="210">
        <v>0</v>
      </c>
      <c r="C290" s="210">
        <v>0</v>
      </c>
      <c r="D290" s="210">
        <v>0</v>
      </c>
      <c r="E290" s="210">
        <v>0</v>
      </c>
      <c r="F290" s="211">
        <v>0</v>
      </c>
      <c r="G290" s="210">
        <v>0</v>
      </c>
      <c r="H290" s="210">
        <v>0</v>
      </c>
      <c r="I290" s="210">
        <v>0</v>
      </c>
      <c r="J290" s="210">
        <v>0</v>
      </c>
      <c r="K290" s="211">
        <v>0</v>
      </c>
      <c r="L290"/>
    </row>
    <row r="291" spans="1:12" ht="15.6">
      <c r="A291" s="209" t="s">
        <v>358</v>
      </c>
      <c r="B291" s="210">
        <v>0</v>
      </c>
      <c r="C291" s="210">
        <v>0</v>
      </c>
      <c r="D291" s="210">
        <v>0</v>
      </c>
      <c r="E291" s="210">
        <v>0</v>
      </c>
      <c r="F291" s="211">
        <v>0</v>
      </c>
      <c r="G291" s="210">
        <v>0</v>
      </c>
      <c r="H291" s="210">
        <v>0</v>
      </c>
      <c r="I291" s="210">
        <v>0</v>
      </c>
      <c r="J291" s="210">
        <v>0</v>
      </c>
      <c r="K291" s="211">
        <v>0</v>
      </c>
      <c r="L291"/>
    </row>
    <row r="292" spans="1:12" ht="15.6">
      <c r="A292" s="209" t="s">
        <v>359</v>
      </c>
      <c r="B292" s="210">
        <v>5</v>
      </c>
      <c r="C292" s="210">
        <v>1</v>
      </c>
      <c r="D292" s="210">
        <v>2</v>
      </c>
      <c r="E292" s="210">
        <v>2</v>
      </c>
      <c r="F292" s="211">
        <v>0</v>
      </c>
      <c r="G292" s="210">
        <v>4</v>
      </c>
      <c r="H292" s="210">
        <v>1</v>
      </c>
      <c r="I292" s="210">
        <v>2</v>
      </c>
      <c r="J292" s="210">
        <v>2</v>
      </c>
      <c r="K292" s="211">
        <v>0</v>
      </c>
      <c r="L292"/>
    </row>
    <row r="293" spans="1:12" ht="15.6">
      <c r="A293" s="209" t="s">
        <v>360</v>
      </c>
      <c r="B293" s="210">
        <v>0</v>
      </c>
      <c r="C293" s="210">
        <v>0</v>
      </c>
      <c r="D293" s="210">
        <v>0</v>
      </c>
      <c r="E293" s="210">
        <v>2</v>
      </c>
      <c r="F293" s="211">
        <v>1</v>
      </c>
      <c r="G293" s="210">
        <v>0</v>
      </c>
      <c r="H293" s="210">
        <v>0</v>
      </c>
      <c r="I293" s="210">
        <v>0</v>
      </c>
      <c r="J293" s="210">
        <v>2</v>
      </c>
      <c r="K293" s="211">
        <v>1</v>
      </c>
      <c r="L293"/>
    </row>
    <row r="294" spans="1:12" ht="15.6">
      <c r="A294" s="209" t="s">
        <v>361</v>
      </c>
      <c r="B294" s="210">
        <v>0</v>
      </c>
      <c r="C294" s="210">
        <v>0</v>
      </c>
      <c r="D294" s="210">
        <v>0</v>
      </c>
      <c r="E294" s="210">
        <v>0</v>
      </c>
      <c r="F294" s="211">
        <v>0</v>
      </c>
      <c r="G294" s="210">
        <v>0</v>
      </c>
      <c r="H294" s="210">
        <v>0</v>
      </c>
      <c r="I294" s="210">
        <v>0</v>
      </c>
      <c r="J294" s="210">
        <v>0</v>
      </c>
      <c r="K294" s="211">
        <v>0</v>
      </c>
      <c r="L294"/>
    </row>
    <row r="295" spans="1:12" ht="15.6">
      <c r="A295" s="209" t="s">
        <v>464</v>
      </c>
      <c r="B295" s="210">
        <v>3</v>
      </c>
      <c r="C295" s="210">
        <v>5</v>
      </c>
      <c r="D295" s="210">
        <v>0</v>
      </c>
      <c r="E295" s="210">
        <v>0</v>
      </c>
      <c r="F295" s="211">
        <v>0</v>
      </c>
      <c r="G295" s="210">
        <v>2</v>
      </c>
      <c r="H295" s="210">
        <v>5</v>
      </c>
      <c r="I295" s="210">
        <v>0</v>
      </c>
      <c r="J295" s="210">
        <v>0</v>
      </c>
      <c r="K295" s="211">
        <v>0</v>
      </c>
      <c r="L295"/>
    </row>
    <row r="296" spans="1:12" ht="15.6">
      <c r="A296" s="209" t="s">
        <v>362</v>
      </c>
      <c r="B296" s="210">
        <v>0</v>
      </c>
      <c r="C296" s="210">
        <v>0</v>
      </c>
      <c r="D296" s="210">
        <v>0</v>
      </c>
      <c r="E296" s="210">
        <v>0</v>
      </c>
      <c r="F296" s="211">
        <v>0</v>
      </c>
      <c r="G296" s="210">
        <v>0</v>
      </c>
      <c r="H296" s="210">
        <v>0</v>
      </c>
      <c r="I296" s="210">
        <v>0</v>
      </c>
      <c r="J296" s="210">
        <v>0</v>
      </c>
      <c r="K296" s="211">
        <v>0</v>
      </c>
      <c r="L296"/>
    </row>
    <row r="297" spans="1:12" ht="15.6">
      <c r="A297" s="209" t="s">
        <v>363</v>
      </c>
      <c r="B297" s="210">
        <v>5</v>
      </c>
      <c r="C297" s="210">
        <v>4</v>
      </c>
      <c r="D297" s="210">
        <v>3</v>
      </c>
      <c r="E297" s="210">
        <v>5</v>
      </c>
      <c r="F297" s="211">
        <v>1</v>
      </c>
      <c r="G297" s="210">
        <v>4</v>
      </c>
      <c r="H297" s="210">
        <v>4</v>
      </c>
      <c r="I297" s="210">
        <v>3</v>
      </c>
      <c r="J297" s="210">
        <v>4</v>
      </c>
      <c r="K297" s="211">
        <v>1</v>
      </c>
      <c r="L297"/>
    </row>
    <row r="298" spans="1:12" ht="15.6">
      <c r="A298" s="209" t="s">
        <v>364</v>
      </c>
      <c r="B298" s="210">
        <v>0</v>
      </c>
      <c r="C298" s="210">
        <v>0</v>
      </c>
      <c r="D298" s="210">
        <v>0</v>
      </c>
      <c r="E298" s="210">
        <v>1</v>
      </c>
      <c r="F298" s="211">
        <v>2</v>
      </c>
      <c r="G298" s="210">
        <v>0</v>
      </c>
      <c r="H298" s="210">
        <v>0</v>
      </c>
      <c r="I298" s="210">
        <v>0</v>
      </c>
      <c r="J298" s="210">
        <v>1</v>
      </c>
      <c r="K298" s="211">
        <v>2</v>
      </c>
      <c r="L298"/>
    </row>
    <row r="299" spans="1:12" ht="15.6">
      <c r="A299" s="209" t="s">
        <v>365</v>
      </c>
      <c r="B299" s="210">
        <v>1</v>
      </c>
      <c r="C299" s="210">
        <v>0</v>
      </c>
      <c r="D299" s="210">
        <v>0</v>
      </c>
      <c r="E299" s="210">
        <v>0</v>
      </c>
      <c r="F299" s="211">
        <v>0</v>
      </c>
      <c r="G299" s="210">
        <v>1</v>
      </c>
      <c r="H299" s="210">
        <v>0</v>
      </c>
      <c r="I299" s="210">
        <v>0</v>
      </c>
      <c r="J299" s="210">
        <v>0</v>
      </c>
      <c r="K299" s="211">
        <v>0</v>
      </c>
      <c r="L299"/>
    </row>
    <row r="300" spans="1:12" ht="15.6">
      <c r="A300" s="209" t="s">
        <v>366</v>
      </c>
      <c r="B300" s="210">
        <v>0</v>
      </c>
      <c r="C300" s="210">
        <v>0</v>
      </c>
      <c r="D300" s="210">
        <v>3</v>
      </c>
      <c r="E300" s="210">
        <v>1</v>
      </c>
      <c r="F300" s="211">
        <v>3</v>
      </c>
      <c r="G300" s="210">
        <v>0</v>
      </c>
      <c r="H300" s="210">
        <v>0</v>
      </c>
      <c r="I300" s="210">
        <v>3</v>
      </c>
      <c r="J300" s="210">
        <v>1</v>
      </c>
      <c r="K300" s="211">
        <v>3</v>
      </c>
      <c r="L300"/>
    </row>
    <row r="301" spans="1:12" ht="15.6">
      <c r="A301" s="209" t="s">
        <v>367</v>
      </c>
      <c r="B301" s="210">
        <v>0</v>
      </c>
      <c r="C301" s="210">
        <v>0</v>
      </c>
      <c r="D301" s="210">
        <v>0</v>
      </c>
      <c r="E301" s="210">
        <v>2</v>
      </c>
      <c r="F301" s="211">
        <v>2</v>
      </c>
      <c r="G301" s="210">
        <v>0</v>
      </c>
      <c r="H301" s="210">
        <v>0</v>
      </c>
      <c r="I301" s="210">
        <v>0</v>
      </c>
      <c r="J301" s="210">
        <v>2</v>
      </c>
      <c r="K301" s="211">
        <v>2</v>
      </c>
      <c r="L301"/>
    </row>
    <row r="302" spans="1:12" ht="15.6">
      <c r="A302" s="209" t="s">
        <v>368</v>
      </c>
      <c r="B302" s="210">
        <v>1</v>
      </c>
      <c r="C302" s="210">
        <v>1</v>
      </c>
      <c r="D302" s="210">
        <v>0</v>
      </c>
      <c r="E302" s="210">
        <v>2</v>
      </c>
      <c r="F302" s="211">
        <v>0</v>
      </c>
      <c r="G302" s="210">
        <v>0</v>
      </c>
      <c r="H302" s="210">
        <v>1</v>
      </c>
      <c r="I302" s="210">
        <v>0</v>
      </c>
      <c r="J302" s="210">
        <v>2</v>
      </c>
      <c r="K302" s="211">
        <v>0</v>
      </c>
      <c r="L302"/>
    </row>
    <row r="303" spans="1:12" ht="15.6">
      <c r="A303" s="209" t="s">
        <v>619</v>
      </c>
      <c r="B303" s="210">
        <v>0</v>
      </c>
      <c r="C303" s="210">
        <v>0</v>
      </c>
      <c r="D303" s="210">
        <v>0</v>
      </c>
      <c r="E303" s="210">
        <v>0</v>
      </c>
      <c r="F303" s="211">
        <v>2</v>
      </c>
      <c r="G303" s="210">
        <v>0</v>
      </c>
      <c r="H303" s="210">
        <v>0</v>
      </c>
      <c r="I303" s="210">
        <v>0</v>
      </c>
      <c r="J303" s="210">
        <v>0</v>
      </c>
      <c r="K303" s="211">
        <v>2</v>
      </c>
      <c r="L303"/>
    </row>
    <row r="304" spans="1:12" ht="15.6">
      <c r="A304" s="209" t="s">
        <v>465</v>
      </c>
      <c r="B304" s="210">
        <v>0</v>
      </c>
      <c r="C304" s="210">
        <v>0</v>
      </c>
      <c r="D304" s="210">
        <v>0</v>
      </c>
      <c r="E304" s="210">
        <v>1</v>
      </c>
      <c r="F304" s="211">
        <v>0</v>
      </c>
      <c r="G304" s="210">
        <v>0</v>
      </c>
      <c r="H304" s="210">
        <v>0</v>
      </c>
      <c r="I304" s="210">
        <v>0</v>
      </c>
      <c r="J304" s="210">
        <v>1</v>
      </c>
      <c r="K304" s="211">
        <v>0</v>
      </c>
      <c r="L304"/>
    </row>
    <row r="305" spans="1:12" ht="15.6">
      <c r="A305" s="209" t="s">
        <v>369</v>
      </c>
      <c r="B305" s="210">
        <v>0</v>
      </c>
      <c r="C305" s="210">
        <v>1</v>
      </c>
      <c r="D305" s="210">
        <v>0</v>
      </c>
      <c r="E305" s="210">
        <v>0</v>
      </c>
      <c r="F305" s="211">
        <v>0</v>
      </c>
      <c r="G305" s="210">
        <v>0</v>
      </c>
      <c r="H305" s="210">
        <v>1</v>
      </c>
      <c r="I305" s="210">
        <v>0</v>
      </c>
      <c r="J305" s="210">
        <v>1</v>
      </c>
      <c r="K305" s="211">
        <v>0</v>
      </c>
      <c r="L305"/>
    </row>
    <row r="306" spans="1:12" ht="15.6">
      <c r="A306" s="209" t="s">
        <v>370</v>
      </c>
      <c r="B306" s="210">
        <v>0</v>
      </c>
      <c r="C306" s="210">
        <v>0</v>
      </c>
      <c r="D306" s="210">
        <v>0</v>
      </c>
      <c r="E306" s="210">
        <v>0</v>
      </c>
      <c r="F306" s="211">
        <v>0</v>
      </c>
      <c r="G306" s="210">
        <v>0</v>
      </c>
      <c r="H306" s="210">
        <v>0</v>
      </c>
      <c r="I306" s="210">
        <v>0</v>
      </c>
      <c r="J306" s="210">
        <v>0</v>
      </c>
      <c r="K306" s="211">
        <v>0</v>
      </c>
      <c r="L306"/>
    </row>
    <row r="307" spans="1:12" ht="15.6">
      <c r="A307" s="209" t="s">
        <v>371</v>
      </c>
      <c r="B307" s="210">
        <v>2</v>
      </c>
      <c r="C307" s="210">
        <v>0</v>
      </c>
      <c r="D307" s="210">
        <v>0</v>
      </c>
      <c r="E307" s="210">
        <v>0</v>
      </c>
      <c r="F307" s="211">
        <v>0</v>
      </c>
      <c r="G307" s="210">
        <v>1</v>
      </c>
      <c r="H307" s="210">
        <v>0</v>
      </c>
      <c r="I307" s="210">
        <v>0</v>
      </c>
      <c r="J307" s="210">
        <v>0</v>
      </c>
      <c r="K307" s="211">
        <v>0</v>
      </c>
      <c r="L307"/>
    </row>
    <row r="308" spans="1:12" ht="15.6">
      <c r="A308" s="209" t="s">
        <v>372</v>
      </c>
      <c r="B308" s="210">
        <v>0</v>
      </c>
      <c r="C308" s="210">
        <v>0</v>
      </c>
      <c r="D308" s="210">
        <v>0</v>
      </c>
      <c r="E308" s="210">
        <v>1</v>
      </c>
      <c r="F308" s="211">
        <v>2</v>
      </c>
      <c r="G308" s="210">
        <v>0</v>
      </c>
      <c r="H308" s="210">
        <v>0</v>
      </c>
      <c r="I308" s="210">
        <v>0</v>
      </c>
      <c r="J308" s="210">
        <v>1</v>
      </c>
      <c r="K308" s="211">
        <v>1</v>
      </c>
      <c r="L308"/>
    </row>
    <row r="309" spans="1:12" ht="15.6">
      <c r="A309" s="209" t="s">
        <v>373</v>
      </c>
      <c r="B309" s="210">
        <v>5</v>
      </c>
      <c r="C309" s="210">
        <v>5</v>
      </c>
      <c r="D309" s="210">
        <v>4</v>
      </c>
      <c r="E309" s="210">
        <v>3</v>
      </c>
      <c r="F309" s="211">
        <v>1</v>
      </c>
      <c r="G309" s="210">
        <v>4</v>
      </c>
      <c r="H309" s="210">
        <v>4</v>
      </c>
      <c r="I309" s="210">
        <v>4</v>
      </c>
      <c r="J309" s="210">
        <v>3</v>
      </c>
      <c r="K309" s="211">
        <v>1</v>
      </c>
      <c r="L309"/>
    </row>
    <row r="310" spans="1:12" ht="15.6">
      <c r="A310" s="209" t="s">
        <v>374</v>
      </c>
      <c r="B310" s="210">
        <v>0</v>
      </c>
      <c r="C310" s="210">
        <v>0</v>
      </c>
      <c r="D310" s="210">
        <v>0</v>
      </c>
      <c r="E310" s="210">
        <v>1</v>
      </c>
      <c r="F310" s="211">
        <v>2</v>
      </c>
      <c r="G310" s="210">
        <v>0</v>
      </c>
      <c r="H310" s="210">
        <v>0</v>
      </c>
      <c r="I310" s="210">
        <v>0</v>
      </c>
      <c r="J310" s="210">
        <v>1</v>
      </c>
      <c r="K310" s="211">
        <v>2</v>
      </c>
      <c r="L310"/>
    </row>
    <row r="311" spans="1:12" ht="15.6">
      <c r="A311" s="209" t="s">
        <v>375</v>
      </c>
      <c r="B311" s="210">
        <v>0</v>
      </c>
      <c r="C311" s="210">
        <v>0</v>
      </c>
      <c r="D311" s="210">
        <v>27</v>
      </c>
      <c r="E311" s="210">
        <v>30</v>
      </c>
      <c r="F311" s="211">
        <v>9</v>
      </c>
      <c r="G311" s="210">
        <v>0</v>
      </c>
      <c r="H311" s="210">
        <v>0</v>
      </c>
      <c r="I311" s="210">
        <v>17</v>
      </c>
      <c r="J311" s="210">
        <v>21</v>
      </c>
      <c r="K311" s="211">
        <v>5</v>
      </c>
      <c r="L311"/>
    </row>
    <row r="312" spans="1:12" ht="15.6">
      <c r="A312" s="209" t="s">
        <v>377</v>
      </c>
      <c r="B312" s="210">
        <v>41</v>
      </c>
      <c r="C312" s="210">
        <v>53</v>
      </c>
      <c r="D312" s="210">
        <v>60</v>
      </c>
      <c r="E312" s="210">
        <v>87</v>
      </c>
      <c r="F312" s="211">
        <v>56</v>
      </c>
      <c r="G312" s="210">
        <v>22</v>
      </c>
      <c r="H312" s="210">
        <v>36</v>
      </c>
      <c r="I312" s="210">
        <v>32</v>
      </c>
      <c r="J312" s="210">
        <v>57</v>
      </c>
      <c r="K312" s="211">
        <v>32</v>
      </c>
      <c r="L312"/>
    </row>
    <row r="313" spans="1:12" ht="15.6">
      <c r="A313" s="209" t="s">
        <v>378</v>
      </c>
      <c r="B313" s="210">
        <v>6</v>
      </c>
      <c r="C313" s="210">
        <v>13</v>
      </c>
      <c r="D313" s="210">
        <v>20</v>
      </c>
      <c r="E313" s="210">
        <v>11</v>
      </c>
      <c r="F313" s="211">
        <v>17</v>
      </c>
      <c r="G313" s="210">
        <v>4</v>
      </c>
      <c r="H313" s="210">
        <v>8</v>
      </c>
      <c r="I313" s="210">
        <v>13</v>
      </c>
      <c r="J313" s="210">
        <v>6</v>
      </c>
      <c r="K313" s="211">
        <v>9</v>
      </c>
      <c r="L313"/>
    </row>
    <row r="314" spans="1:12" ht="15.6">
      <c r="A314" s="209" t="s">
        <v>380</v>
      </c>
      <c r="B314" s="210">
        <v>39</v>
      </c>
      <c r="C314" s="210">
        <v>50</v>
      </c>
      <c r="D314" s="210">
        <v>33</v>
      </c>
      <c r="E314" s="210">
        <v>46</v>
      </c>
      <c r="F314" s="211">
        <v>34</v>
      </c>
      <c r="G314" s="210">
        <v>28</v>
      </c>
      <c r="H314" s="210">
        <v>30</v>
      </c>
      <c r="I314" s="210">
        <v>27</v>
      </c>
      <c r="J314" s="210">
        <v>29</v>
      </c>
      <c r="K314" s="211">
        <v>21</v>
      </c>
      <c r="L314"/>
    </row>
    <row r="315" spans="1:12" ht="15.6">
      <c r="A315" s="209" t="s">
        <v>381</v>
      </c>
      <c r="B315" s="210">
        <v>70</v>
      </c>
      <c r="C315" s="210">
        <v>102</v>
      </c>
      <c r="D315" s="210">
        <v>85</v>
      </c>
      <c r="E315" s="210">
        <v>77</v>
      </c>
      <c r="F315" s="211">
        <v>66</v>
      </c>
      <c r="G315" s="210">
        <v>52</v>
      </c>
      <c r="H315" s="210">
        <v>64</v>
      </c>
      <c r="I315" s="210">
        <v>53</v>
      </c>
      <c r="J315" s="210">
        <v>50</v>
      </c>
      <c r="K315" s="211">
        <v>35</v>
      </c>
      <c r="L315"/>
    </row>
    <row r="316" spans="1:12" ht="15.6">
      <c r="A316" s="209" t="s">
        <v>383</v>
      </c>
      <c r="B316" s="210">
        <v>0</v>
      </c>
      <c r="C316" s="210">
        <v>0</v>
      </c>
      <c r="D316" s="210">
        <v>38</v>
      </c>
      <c r="E316" s="210">
        <v>59</v>
      </c>
      <c r="F316" s="211">
        <v>46</v>
      </c>
      <c r="G316" s="210">
        <v>0</v>
      </c>
      <c r="H316" s="210">
        <v>0</v>
      </c>
      <c r="I316" s="210">
        <v>20</v>
      </c>
      <c r="J316" s="210">
        <v>38</v>
      </c>
      <c r="K316" s="211">
        <v>27</v>
      </c>
      <c r="L316"/>
    </row>
    <row r="317" spans="1:12" ht="15.6">
      <c r="A317" s="209" t="s">
        <v>384</v>
      </c>
      <c r="B317" s="210">
        <v>48</v>
      </c>
      <c r="C317" s="210">
        <v>61</v>
      </c>
      <c r="D317" s="210">
        <v>50</v>
      </c>
      <c r="E317" s="210">
        <v>86</v>
      </c>
      <c r="F317" s="211">
        <v>48</v>
      </c>
      <c r="G317" s="210">
        <v>30</v>
      </c>
      <c r="H317" s="210">
        <v>40</v>
      </c>
      <c r="I317" s="210">
        <v>31</v>
      </c>
      <c r="J317" s="210">
        <v>50</v>
      </c>
      <c r="K317" s="211">
        <v>25</v>
      </c>
      <c r="L317"/>
    </row>
    <row r="318" spans="1:12" ht="15.6">
      <c r="A318" s="209" t="s">
        <v>635</v>
      </c>
      <c r="B318" s="210">
        <v>28</v>
      </c>
      <c r="C318" s="210">
        <v>33</v>
      </c>
      <c r="D318" s="210">
        <v>22</v>
      </c>
      <c r="E318" s="210">
        <v>37</v>
      </c>
      <c r="F318" s="211">
        <v>24</v>
      </c>
      <c r="G318" s="210">
        <v>20</v>
      </c>
      <c r="H318" s="210">
        <v>18</v>
      </c>
      <c r="I318" s="210">
        <v>11</v>
      </c>
      <c r="J318" s="210">
        <v>26</v>
      </c>
      <c r="K318" s="211">
        <v>14</v>
      </c>
      <c r="L318"/>
    </row>
    <row r="319" spans="1:12" ht="15.6">
      <c r="A319" s="209" t="s">
        <v>387</v>
      </c>
      <c r="B319" s="210">
        <v>0</v>
      </c>
      <c r="C319" s="210">
        <v>0</v>
      </c>
      <c r="D319" s="210">
        <v>11</v>
      </c>
      <c r="E319" s="210">
        <v>9</v>
      </c>
      <c r="F319" s="211">
        <v>3</v>
      </c>
      <c r="G319" s="210">
        <v>0</v>
      </c>
      <c r="H319" s="210">
        <v>0</v>
      </c>
      <c r="I319" s="210">
        <v>5</v>
      </c>
      <c r="J319" s="210">
        <v>6</v>
      </c>
      <c r="K319" s="211">
        <v>3</v>
      </c>
      <c r="L319"/>
    </row>
    <row r="320" spans="1:12" ht="15.6">
      <c r="A320" s="209" t="s">
        <v>389</v>
      </c>
      <c r="B320" s="210">
        <v>0</v>
      </c>
      <c r="C320" s="210">
        <v>2</v>
      </c>
      <c r="D320" s="210">
        <v>0</v>
      </c>
      <c r="E320" s="210">
        <v>0</v>
      </c>
      <c r="F320" s="211">
        <v>0</v>
      </c>
      <c r="G320" s="210">
        <v>0</v>
      </c>
      <c r="H320" s="210">
        <v>2</v>
      </c>
      <c r="I320" s="210">
        <v>0</v>
      </c>
      <c r="J320" s="210">
        <v>0</v>
      </c>
      <c r="K320" s="211">
        <v>0</v>
      </c>
      <c r="L320"/>
    </row>
    <row r="321" spans="1:12" ht="15.6">
      <c r="A321" s="209" t="s">
        <v>391</v>
      </c>
      <c r="B321" s="210">
        <v>6</v>
      </c>
      <c r="C321" s="210">
        <v>2</v>
      </c>
      <c r="D321" s="210">
        <v>0</v>
      </c>
      <c r="E321" s="210">
        <v>0</v>
      </c>
      <c r="F321" s="211">
        <v>0</v>
      </c>
      <c r="G321" s="210">
        <v>5</v>
      </c>
      <c r="H321" s="210">
        <v>0</v>
      </c>
      <c r="I321" s="210">
        <v>0</v>
      </c>
      <c r="J321" s="210">
        <v>0</v>
      </c>
      <c r="K321" s="211">
        <v>0</v>
      </c>
      <c r="L321"/>
    </row>
    <row r="322" spans="1:12" ht="15.6">
      <c r="A322" s="209" t="s">
        <v>393</v>
      </c>
      <c r="B322" s="210">
        <v>9</v>
      </c>
      <c r="C322" s="210">
        <v>1</v>
      </c>
      <c r="D322" s="210">
        <v>0</v>
      </c>
      <c r="E322" s="210">
        <v>0</v>
      </c>
      <c r="F322" s="211">
        <v>0</v>
      </c>
      <c r="G322" s="210">
        <v>8</v>
      </c>
      <c r="H322" s="210">
        <v>1</v>
      </c>
      <c r="I322" s="210">
        <v>0</v>
      </c>
      <c r="J322" s="210">
        <v>0</v>
      </c>
      <c r="K322" s="211">
        <v>0</v>
      </c>
      <c r="L322"/>
    </row>
    <row r="323" spans="1:12" ht="15.6">
      <c r="A323" s="209" t="s">
        <v>395</v>
      </c>
      <c r="B323" s="210">
        <v>19</v>
      </c>
      <c r="C323" s="210">
        <v>7</v>
      </c>
      <c r="D323" s="210">
        <v>10</v>
      </c>
      <c r="E323" s="210">
        <v>8</v>
      </c>
      <c r="F323" s="211">
        <v>12</v>
      </c>
      <c r="G323" s="210">
        <v>12</v>
      </c>
      <c r="H323" s="210">
        <v>6</v>
      </c>
      <c r="I323" s="210">
        <v>8</v>
      </c>
      <c r="J323" s="210">
        <v>4</v>
      </c>
      <c r="K323" s="211">
        <v>4</v>
      </c>
      <c r="L323"/>
    </row>
    <row r="324" spans="1:12" ht="15.6">
      <c r="A324" s="209" t="s">
        <v>397</v>
      </c>
      <c r="B324" s="210">
        <v>34</v>
      </c>
      <c r="C324" s="210">
        <v>16</v>
      </c>
      <c r="D324" s="210">
        <v>21</v>
      </c>
      <c r="E324" s="210">
        <v>18</v>
      </c>
      <c r="F324" s="211">
        <v>41</v>
      </c>
      <c r="G324" s="210">
        <v>17</v>
      </c>
      <c r="H324" s="210">
        <v>8</v>
      </c>
      <c r="I324" s="210">
        <v>8</v>
      </c>
      <c r="J324" s="210">
        <v>9</v>
      </c>
      <c r="K324" s="211">
        <v>16</v>
      </c>
      <c r="L324"/>
    </row>
    <row r="325" spans="1:12" ht="15.6">
      <c r="A325" s="209" t="s">
        <v>399</v>
      </c>
      <c r="B325" s="210">
        <v>14</v>
      </c>
      <c r="C325" s="210">
        <v>6</v>
      </c>
      <c r="D325" s="210">
        <v>1</v>
      </c>
      <c r="E325" s="210">
        <v>0</v>
      </c>
      <c r="F325" s="211">
        <v>0</v>
      </c>
      <c r="G325" s="210">
        <v>11</v>
      </c>
      <c r="H325" s="210">
        <v>3</v>
      </c>
      <c r="I325" s="210">
        <v>0</v>
      </c>
      <c r="J325" s="210">
        <v>0</v>
      </c>
      <c r="K325" s="211">
        <v>0</v>
      </c>
      <c r="L325"/>
    </row>
    <row r="326" spans="1:12" ht="15.6">
      <c r="A326" s="209" t="s">
        <v>135</v>
      </c>
      <c r="B326" s="210">
        <v>5</v>
      </c>
      <c r="C326" s="210">
        <v>5</v>
      </c>
      <c r="D326" s="210">
        <v>1</v>
      </c>
      <c r="E326" s="210">
        <v>0</v>
      </c>
      <c r="F326" s="211">
        <v>0</v>
      </c>
      <c r="G326" s="210">
        <v>2</v>
      </c>
      <c r="H326" s="210">
        <v>3</v>
      </c>
      <c r="I326" s="210">
        <v>0</v>
      </c>
      <c r="J326" s="210">
        <v>0</v>
      </c>
      <c r="K326" s="211">
        <v>0</v>
      </c>
      <c r="L326"/>
    </row>
    <row r="327" spans="1:12" ht="15.6">
      <c r="A327" s="209" t="s">
        <v>400</v>
      </c>
      <c r="B327" s="210">
        <v>7</v>
      </c>
      <c r="C327" s="210">
        <v>4</v>
      </c>
      <c r="D327" s="210">
        <v>1</v>
      </c>
      <c r="E327" s="210">
        <v>0</v>
      </c>
      <c r="F327" s="211">
        <v>0</v>
      </c>
      <c r="G327" s="210">
        <v>3</v>
      </c>
      <c r="H327" s="210">
        <v>2</v>
      </c>
      <c r="I327" s="210">
        <v>0</v>
      </c>
      <c r="J327" s="210">
        <v>0</v>
      </c>
      <c r="K327" s="211">
        <v>0</v>
      </c>
      <c r="L327"/>
    </row>
    <row r="328" spans="1:12" ht="15.6">
      <c r="A328" s="209" t="s">
        <v>134</v>
      </c>
      <c r="B328" s="210">
        <v>2</v>
      </c>
      <c r="C328" s="210">
        <v>0</v>
      </c>
      <c r="D328" s="210">
        <v>0</v>
      </c>
      <c r="E328" s="210">
        <v>0</v>
      </c>
      <c r="F328" s="211">
        <v>0</v>
      </c>
      <c r="G328" s="210">
        <v>0</v>
      </c>
      <c r="H328" s="210">
        <v>0</v>
      </c>
      <c r="I328" s="210">
        <v>0</v>
      </c>
      <c r="J328" s="210">
        <v>0</v>
      </c>
      <c r="K328" s="211">
        <v>0</v>
      </c>
      <c r="L328"/>
    </row>
    <row r="329" spans="1:12" ht="15.6">
      <c r="A329" s="209" t="s">
        <v>620</v>
      </c>
      <c r="B329" s="210">
        <v>0</v>
      </c>
      <c r="C329" s="210">
        <v>0</v>
      </c>
      <c r="D329" s="210">
        <v>0</v>
      </c>
      <c r="E329" s="210">
        <v>0</v>
      </c>
      <c r="F329" s="211">
        <v>22</v>
      </c>
      <c r="G329" s="210">
        <v>0</v>
      </c>
      <c r="H329" s="210">
        <v>0</v>
      </c>
      <c r="I329" s="210">
        <v>0</v>
      </c>
      <c r="J329" s="210">
        <v>0</v>
      </c>
      <c r="K329" s="211">
        <v>18</v>
      </c>
      <c r="L329"/>
    </row>
    <row r="330" spans="1:12" ht="15.6">
      <c r="A330" s="209" t="s">
        <v>130</v>
      </c>
      <c r="B330" s="210">
        <v>10</v>
      </c>
      <c r="C330" s="210">
        <v>5</v>
      </c>
      <c r="D330" s="210">
        <v>8</v>
      </c>
      <c r="E330" s="210">
        <v>3</v>
      </c>
      <c r="F330" s="211">
        <v>11</v>
      </c>
      <c r="G330" s="210">
        <v>8</v>
      </c>
      <c r="H330" s="210">
        <v>4</v>
      </c>
      <c r="I330" s="210">
        <v>7</v>
      </c>
      <c r="J330" s="210">
        <v>1</v>
      </c>
      <c r="K330" s="211">
        <v>9</v>
      </c>
      <c r="L330"/>
    </row>
    <row r="331" spans="1:12" ht="15.6">
      <c r="A331" s="209" t="s">
        <v>403</v>
      </c>
      <c r="B331" s="210">
        <v>13</v>
      </c>
      <c r="C331" s="210">
        <v>9</v>
      </c>
      <c r="D331" s="210">
        <v>2</v>
      </c>
      <c r="E331" s="210">
        <v>0</v>
      </c>
      <c r="F331" s="211">
        <v>3</v>
      </c>
      <c r="G331" s="210">
        <v>11</v>
      </c>
      <c r="H331" s="210">
        <v>7</v>
      </c>
      <c r="I331" s="210">
        <v>2</v>
      </c>
      <c r="J331" s="210">
        <v>0</v>
      </c>
      <c r="K331" s="211">
        <v>1</v>
      </c>
      <c r="L331"/>
    </row>
    <row r="332" spans="1:12" ht="15.6">
      <c r="A332" s="209" t="s">
        <v>404</v>
      </c>
      <c r="B332" s="210">
        <v>13</v>
      </c>
      <c r="C332" s="210">
        <v>8</v>
      </c>
      <c r="D332" s="210">
        <v>8</v>
      </c>
      <c r="E332" s="210">
        <v>8</v>
      </c>
      <c r="F332" s="211">
        <v>17</v>
      </c>
      <c r="G332" s="210">
        <v>11</v>
      </c>
      <c r="H332" s="210">
        <v>6</v>
      </c>
      <c r="I332" s="210">
        <v>4</v>
      </c>
      <c r="J332" s="210">
        <v>5</v>
      </c>
      <c r="K332" s="211">
        <v>15</v>
      </c>
      <c r="L332"/>
    </row>
    <row r="333" spans="1:12" ht="15.6">
      <c r="A333" s="209" t="s">
        <v>405</v>
      </c>
      <c r="B333" s="210">
        <v>6</v>
      </c>
      <c r="C333" s="210">
        <v>1</v>
      </c>
      <c r="D333" s="210">
        <v>5</v>
      </c>
      <c r="E333" s="210">
        <v>1</v>
      </c>
      <c r="F333" s="211">
        <v>0</v>
      </c>
      <c r="G333" s="210">
        <v>5</v>
      </c>
      <c r="H333" s="210">
        <v>1</v>
      </c>
      <c r="I333" s="210">
        <v>4</v>
      </c>
      <c r="J333" s="210">
        <v>1</v>
      </c>
      <c r="K333" s="211">
        <v>0</v>
      </c>
      <c r="L333"/>
    </row>
    <row r="334" spans="1:12" ht="15.6">
      <c r="A334" s="209" t="s">
        <v>406</v>
      </c>
      <c r="B334" s="210">
        <v>7</v>
      </c>
      <c r="C334" s="210">
        <v>55</v>
      </c>
      <c r="D334" s="210">
        <v>5</v>
      </c>
      <c r="E334" s="210">
        <v>3</v>
      </c>
      <c r="F334" s="211">
        <v>3</v>
      </c>
      <c r="G334" s="210">
        <v>6</v>
      </c>
      <c r="H334" s="210">
        <v>3</v>
      </c>
      <c r="I334" s="210">
        <v>4</v>
      </c>
      <c r="J334" s="210">
        <v>2</v>
      </c>
      <c r="K334" s="211">
        <v>2</v>
      </c>
      <c r="L334"/>
    </row>
    <row r="335" spans="1:12" ht="15.6">
      <c r="A335" s="209" t="s">
        <v>407</v>
      </c>
      <c r="B335" s="210">
        <v>0</v>
      </c>
      <c r="C335" s="210">
        <v>0</v>
      </c>
      <c r="D335" s="210">
        <v>0</v>
      </c>
      <c r="E335" s="210">
        <v>0</v>
      </c>
      <c r="F335" s="211">
        <v>0</v>
      </c>
      <c r="G335" s="210">
        <v>0</v>
      </c>
      <c r="H335" s="210">
        <v>0</v>
      </c>
      <c r="I335" s="210">
        <v>0</v>
      </c>
      <c r="J335" s="210">
        <v>0</v>
      </c>
      <c r="K335" s="211">
        <v>0</v>
      </c>
      <c r="L335"/>
    </row>
    <row r="336" spans="1:12" ht="15.6">
      <c r="A336" s="209" t="s">
        <v>408</v>
      </c>
      <c r="B336" s="210">
        <v>2</v>
      </c>
      <c r="C336" s="210">
        <v>22</v>
      </c>
      <c r="D336" s="210">
        <v>29</v>
      </c>
      <c r="E336" s="210">
        <v>12</v>
      </c>
      <c r="F336" s="211">
        <v>10</v>
      </c>
      <c r="G336" s="210">
        <v>0</v>
      </c>
      <c r="H336" s="210">
        <v>16</v>
      </c>
      <c r="I336" s="210">
        <v>21</v>
      </c>
      <c r="J336" s="210">
        <v>6</v>
      </c>
      <c r="K336" s="211">
        <v>7</v>
      </c>
      <c r="L336"/>
    </row>
    <row r="337" spans="1:12" ht="15.6">
      <c r="A337" s="209" t="s">
        <v>466</v>
      </c>
      <c r="B337" s="210">
        <v>1</v>
      </c>
      <c r="C337" s="210">
        <v>0</v>
      </c>
      <c r="D337" s="210">
        <v>0</v>
      </c>
      <c r="E337" s="210">
        <v>0</v>
      </c>
      <c r="F337" s="211">
        <v>0</v>
      </c>
      <c r="G337" s="210">
        <v>0</v>
      </c>
      <c r="H337" s="210">
        <v>0</v>
      </c>
      <c r="I337" s="210">
        <v>0</v>
      </c>
      <c r="J337" s="210">
        <v>0</v>
      </c>
      <c r="K337" s="211">
        <v>0</v>
      </c>
      <c r="L337"/>
    </row>
    <row r="338" spans="1:12" ht="15.6">
      <c r="A338" s="209" t="s">
        <v>409</v>
      </c>
      <c r="B338" s="210">
        <v>11</v>
      </c>
      <c r="C338" s="210">
        <v>3</v>
      </c>
      <c r="D338" s="210">
        <v>0</v>
      </c>
      <c r="E338" s="210">
        <v>0</v>
      </c>
      <c r="F338" s="211">
        <v>0</v>
      </c>
      <c r="G338" s="210">
        <v>8</v>
      </c>
      <c r="H338" s="210">
        <v>2</v>
      </c>
      <c r="I338" s="210">
        <v>0</v>
      </c>
      <c r="J338" s="210">
        <v>0</v>
      </c>
      <c r="K338" s="211">
        <v>0</v>
      </c>
      <c r="L338"/>
    </row>
    <row r="339" spans="1:12" ht="15.6">
      <c r="A339" s="209" t="s">
        <v>410</v>
      </c>
      <c r="B339" s="210">
        <v>46</v>
      </c>
      <c r="C339" s="210">
        <v>58</v>
      </c>
      <c r="D339" s="210">
        <v>66</v>
      </c>
      <c r="E339" s="210">
        <v>92</v>
      </c>
      <c r="F339" s="211">
        <v>91</v>
      </c>
      <c r="G339" s="210">
        <v>39</v>
      </c>
      <c r="H339" s="210">
        <v>40</v>
      </c>
      <c r="I339" s="210">
        <v>48</v>
      </c>
      <c r="J339" s="210">
        <v>70</v>
      </c>
      <c r="K339" s="211">
        <v>66</v>
      </c>
      <c r="L339"/>
    </row>
    <row r="340" spans="1:12" ht="15.6">
      <c r="A340" s="209" t="s">
        <v>411</v>
      </c>
      <c r="B340" s="210">
        <v>23</v>
      </c>
      <c r="C340" s="210">
        <v>17</v>
      </c>
      <c r="D340" s="210">
        <v>25</v>
      </c>
      <c r="E340" s="210">
        <v>26</v>
      </c>
      <c r="F340" s="211">
        <v>41</v>
      </c>
      <c r="G340" s="210">
        <v>16</v>
      </c>
      <c r="H340" s="210">
        <v>13</v>
      </c>
      <c r="I340" s="210">
        <v>16</v>
      </c>
      <c r="J340" s="210">
        <v>18</v>
      </c>
      <c r="K340" s="211">
        <v>30</v>
      </c>
      <c r="L340"/>
    </row>
    <row r="341" spans="1:12" ht="15.6">
      <c r="A341" s="209" t="s">
        <v>412</v>
      </c>
      <c r="B341" s="210">
        <v>3</v>
      </c>
      <c r="C341" s="210">
        <v>12</v>
      </c>
      <c r="D341" s="210">
        <v>20</v>
      </c>
      <c r="E341" s="210">
        <v>20</v>
      </c>
      <c r="F341" s="211">
        <v>11</v>
      </c>
      <c r="G341" s="210">
        <v>1</v>
      </c>
      <c r="H341" s="210">
        <v>10</v>
      </c>
      <c r="I341" s="210">
        <v>15</v>
      </c>
      <c r="J341" s="210">
        <v>14</v>
      </c>
      <c r="K341" s="211">
        <v>6</v>
      </c>
      <c r="L341"/>
    </row>
    <row r="342" spans="1:12" ht="15.6">
      <c r="A342" s="209" t="s">
        <v>413</v>
      </c>
      <c r="B342" s="210">
        <v>13</v>
      </c>
      <c r="C342" s="210">
        <v>9</v>
      </c>
      <c r="D342" s="210">
        <v>10</v>
      </c>
      <c r="E342" s="210">
        <v>6</v>
      </c>
      <c r="F342" s="211">
        <v>0</v>
      </c>
      <c r="G342" s="210">
        <v>10</v>
      </c>
      <c r="H342" s="210">
        <v>7</v>
      </c>
      <c r="I342" s="210">
        <v>8</v>
      </c>
      <c r="J342" s="210">
        <v>3</v>
      </c>
      <c r="K342" s="211">
        <v>0</v>
      </c>
      <c r="L342"/>
    </row>
    <row r="343" spans="1:12" ht="15.6">
      <c r="A343" s="209" t="s">
        <v>414</v>
      </c>
      <c r="B343" s="210">
        <v>15</v>
      </c>
      <c r="C343" s="210">
        <v>15</v>
      </c>
      <c r="D343" s="210">
        <v>22</v>
      </c>
      <c r="E343" s="210">
        <v>13</v>
      </c>
      <c r="F343" s="211">
        <v>20</v>
      </c>
      <c r="G343" s="210">
        <v>10</v>
      </c>
      <c r="H343" s="210">
        <v>11</v>
      </c>
      <c r="I343" s="210">
        <v>13</v>
      </c>
      <c r="J343" s="210">
        <v>5</v>
      </c>
      <c r="K343" s="211">
        <v>13</v>
      </c>
      <c r="L343"/>
    </row>
    <row r="344" spans="1:12" ht="15.6">
      <c r="A344" s="209" t="s">
        <v>415</v>
      </c>
      <c r="B344" s="210">
        <v>20</v>
      </c>
      <c r="C344" s="210">
        <v>16</v>
      </c>
      <c r="D344" s="210">
        <v>24</v>
      </c>
      <c r="E344" s="210">
        <v>9</v>
      </c>
      <c r="F344" s="211">
        <v>21</v>
      </c>
      <c r="G344" s="210">
        <v>15</v>
      </c>
      <c r="H344" s="210">
        <v>8</v>
      </c>
      <c r="I344" s="210">
        <v>15</v>
      </c>
      <c r="J344" s="210">
        <v>5</v>
      </c>
      <c r="K344" s="211">
        <v>14</v>
      </c>
      <c r="L344"/>
    </row>
    <row r="345" spans="1:12" ht="15.6">
      <c r="A345" s="209" t="s">
        <v>416</v>
      </c>
      <c r="B345" s="210">
        <v>3</v>
      </c>
      <c r="C345" s="210">
        <v>4</v>
      </c>
      <c r="D345" s="210">
        <v>5</v>
      </c>
      <c r="E345" s="210">
        <v>4</v>
      </c>
      <c r="F345" s="211">
        <v>6</v>
      </c>
      <c r="G345" s="210">
        <v>3</v>
      </c>
      <c r="H345" s="210">
        <v>3</v>
      </c>
      <c r="I345" s="210">
        <v>4</v>
      </c>
      <c r="J345" s="210">
        <v>2</v>
      </c>
      <c r="K345" s="211">
        <v>4</v>
      </c>
      <c r="L345"/>
    </row>
    <row r="346" spans="1:12" ht="15.6">
      <c r="A346" s="209" t="s">
        <v>417</v>
      </c>
      <c r="B346" s="210">
        <v>21</v>
      </c>
      <c r="C346" s="210">
        <v>21</v>
      </c>
      <c r="D346" s="210">
        <v>14</v>
      </c>
      <c r="E346" s="210">
        <v>25</v>
      </c>
      <c r="F346" s="211">
        <v>6</v>
      </c>
      <c r="G346" s="210">
        <v>14</v>
      </c>
      <c r="H346" s="210">
        <v>12</v>
      </c>
      <c r="I346" s="210">
        <v>11</v>
      </c>
      <c r="J346" s="210">
        <v>17</v>
      </c>
      <c r="K346" s="211">
        <v>5</v>
      </c>
      <c r="L346"/>
    </row>
    <row r="347" spans="1:12" ht="15.6">
      <c r="A347" s="209" t="s">
        <v>418</v>
      </c>
      <c r="B347" s="210">
        <v>0</v>
      </c>
      <c r="C347" s="210">
        <v>0</v>
      </c>
      <c r="D347" s="210">
        <v>0</v>
      </c>
      <c r="E347" s="210">
        <v>15</v>
      </c>
      <c r="F347" s="211">
        <v>27</v>
      </c>
      <c r="G347" s="210">
        <v>0</v>
      </c>
      <c r="H347" s="210">
        <v>0</v>
      </c>
      <c r="I347" s="210">
        <v>0</v>
      </c>
      <c r="J347" s="210">
        <v>10</v>
      </c>
      <c r="K347" s="211">
        <v>18</v>
      </c>
      <c r="L347"/>
    </row>
    <row r="348" spans="1:12" ht="15.6">
      <c r="A348" s="209" t="s">
        <v>419</v>
      </c>
      <c r="B348" s="210">
        <v>0</v>
      </c>
      <c r="C348" s="210">
        <v>0</v>
      </c>
      <c r="D348" s="210">
        <v>0</v>
      </c>
      <c r="E348" s="210">
        <v>12</v>
      </c>
      <c r="F348" s="211">
        <v>44</v>
      </c>
      <c r="G348" s="210">
        <v>0</v>
      </c>
      <c r="H348" s="210">
        <v>0</v>
      </c>
      <c r="I348" s="210">
        <v>0</v>
      </c>
      <c r="J348" s="210">
        <v>9</v>
      </c>
      <c r="K348" s="211">
        <v>32</v>
      </c>
      <c r="L348"/>
    </row>
    <row r="349" spans="1:12" ht="15.6">
      <c r="A349" s="209" t="s">
        <v>420</v>
      </c>
      <c r="B349" s="210">
        <v>0</v>
      </c>
      <c r="C349" s="210">
        <v>0</v>
      </c>
      <c r="D349" s="210">
        <v>0</v>
      </c>
      <c r="E349" s="210">
        <v>25</v>
      </c>
      <c r="F349" s="211">
        <v>55</v>
      </c>
      <c r="G349" s="210">
        <v>0</v>
      </c>
      <c r="H349" s="210">
        <v>0</v>
      </c>
      <c r="I349" s="210">
        <v>0</v>
      </c>
      <c r="J349" s="210">
        <v>20</v>
      </c>
      <c r="K349" s="211">
        <v>45</v>
      </c>
      <c r="L349"/>
    </row>
    <row r="350" spans="1:12" ht="15.6">
      <c r="A350" s="209" t="s">
        <v>124</v>
      </c>
      <c r="B350" s="210">
        <v>6</v>
      </c>
      <c r="C350" s="210">
        <v>7</v>
      </c>
      <c r="D350" s="210">
        <v>5</v>
      </c>
      <c r="E350" s="210">
        <v>0</v>
      </c>
      <c r="F350" s="211">
        <v>0</v>
      </c>
      <c r="G350" s="210">
        <v>4</v>
      </c>
      <c r="H350" s="210">
        <v>7</v>
      </c>
      <c r="I350" s="210">
        <v>4</v>
      </c>
      <c r="J350" s="210">
        <v>0</v>
      </c>
      <c r="K350" s="211">
        <v>0</v>
      </c>
      <c r="L350"/>
    </row>
    <row r="351" spans="1:12" ht="15.6">
      <c r="A351" s="209" t="s">
        <v>126</v>
      </c>
      <c r="B351" s="210">
        <v>6</v>
      </c>
      <c r="C351" s="210">
        <v>7</v>
      </c>
      <c r="D351" s="210">
        <v>12</v>
      </c>
      <c r="E351" s="210">
        <v>9</v>
      </c>
      <c r="F351" s="211">
        <v>14</v>
      </c>
      <c r="G351" s="210">
        <v>5</v>
      </c>
      <c r="H351" s="210">
        <v>5</v>
      </c>
      <c r="I351" s="210">
        <v>5</v>
      </c>
      <c r="J351" s="210">
        <v>6</v>
      </c>
      <c r="K351" s="211">
        <v>9</v>
      </c>
      <c r="L351"/>
    </row>
    <row r="352" spans="1:12" ht="15.6">
      <c r="A352" s="209" t="s">
        <v>125</v>
      </c>
      <c r="B352" s="210">
        <v>0</v>
      </c>
      <c r="C352" s="210">
        <v>0</v>
      </c>
      <c r="D352" s="210">
        <v>3</v>
      </c>
      <c r="E352" s="210">
        <v>6</v>
      </c>
      <c r="F352" s="211">
        <v>11</v>
      </c>
      <c r="G352" s="210">
        <v>0</v>
      </c>
      <c r="H352" s="210">
        <v>0</v>
      </c>
      <c r="I352" s="210">
        <v>3</v>
      </c>
      <c r="J352" s="210">
        <v>3</v>
      </c>
      <c r="K352" s="211">
        <v>8</v>
      </c>
      <c r="L352"/>
    </row>
    <row r="353" spans="1:12" ht="15.6">
      <c r="A353" s="209" t="s">
        <v>467</v>
      </c>
      <c r="B353" s="210">
        <v>0</v>
      </c>
      <c r="C353" s="210">
        <v>0</v>
      </c>
      <c r="D353" s="210">
        <v>0</v>
      </c>
      <c r="E353" s="210">
        <v>1</v>
      </c>
      <c r="F353" s="211">
        <v>1</v>
      </c>
      <c r="G353" s="210">
        <v>0</v>
      </c>
      <c r="H353" s="210">
        <v>0</v>
      </c>
      <c r="I353" s="210">
        <v>0</v>
      </c>
      <c r="J353" s="210">
        <v>1</v>
      </c>
      <c r="K353" s="211">
        <v>1</v>
      </c>
      <c r="L353"/>
    </row>
    <row r="354" spans="1:12" ht="15.6">
      <c r="A354" s="209" t="s">
        <v>131</v>
      </c>
      <c r="B354" s="210">
        <v>1</v>
      </c>
      <c r="C354" s="210">
        <v>4</v>
      </c>
      <c r="D354" s="210">
        <v>3</v>
      </c>
      <c r="E354" s="210">
        <v>1</v>
      </c>
      <c r="F354" s="211">
        <v>1</v>
      </c>
      <c r="G354" s="210">
        <v>1</v>
      </c>
      <c r="H354" s="210">
        <v>3</v>
      </c>
      <c r="I354" s="210">
        <v>3</v>
      </c>
      <c r="J354" s="210">
        <v>1</v>
      </c>
      <c r="K354" s="211">
        <v>0</v>
      </c>
      <c r="L354"/>
    </row>
    <row r="355" spans="1:12" ht="15.6">
      <c r="A355" s="209" t="s">
        <v>132</v>
      </c>
      <c r="B355" s="210">
        <v>2</v>
      </c>
      <c r="C355" s="210">
        <v>4</v>
      </c>
      <c r="D355" s="210">
        <v>3</v>
      </c>
      <c r="E355" s="210">
        <v>5</v>
      </c>
      <c r="F355" s="211">
        <v>5</v>
      </c>
      <c r="G355" s="210">
        <v>1</v>
      </c>
      <c r="H355" s="210">
        <v>3</v>
      </c>
      <c r="I355" s="210">
        <v>3</v>
      </c>
      <c r="J355" s="210">
        <v>3</v>
      </c>
      <c r="K355" s="211">
        <v>3</v>
      </c>
      <c r="L355"/>
    </row>
    <row r="356" spans="1:12" ht="15.6">
      <c r="A356" s="209" t="s">
        <v>133</v>
      </c>
      <c r="B356" s="210">
        <v>12</v>
      </c>
      <c r="C356" s="210">
        <v>18</v>
      </c>
      <c r="D356" s="210">
        <v>12</v>
      </c>
      <c r="E356" s="210">
        <v>20</v>
      </c>
      <c r="F356" s="211">
        <v>34</v>
      </c>
      <c r="G356" s="210">
        <v>2</v>
      </c>
      <c r="H356" s="210">
        <v>3</v>
      </c>
      <c r="I356" s="210">
        <v>6</v>
      </c>
      <c r="J356" s="210">
        <v>5</v>
      </c>
      <c r="K356" s="211">
        <v>7</v>
      </c>
      <c r="L356"/>
    </row>
    <row r="357" spans="1:12" ht="15.6">
      <c r="A357" s="209" t="s">
        <v>136</v>
      </c>
      <c r="B357" s="210">
        <v>3</v>
      </c>
      <c r="C357" s="210">
        <v>4</v>
      </c>
      <c r="D357" s="210">
        <v>3</v>
      </c>
      <c r="E357" s="210">
        <v>7</v>
      </c>
      <c r="F357" s="211">
        <v>4</v>
      </c>
      <c r="G357" s="210">
        <v>1</v>
      </c>
      <c r="H357" s="210">
        <v>2</v>
      </c>
      <c r="I357" s="210">
        <v>3</v>
      </c>
      <c r="J357" s="210">
        <v>4</v>
      </c>
      <c r="K357" s="211">
        <v>1</v>
      </c>
      <c r="L357"/>
    </row>
    <row r="358" spans="1:12" ht="15.6">
      <c r="A358" s="209" t="s">
        <v>421</v>
      </c>
      <c r="B358" s="210">
        <v>2</v>
      </c>
      <c r="C358" s="210">
        <v>16</v>
      </c>
      <c r="D358" s="210">
        <v>0</v>
      </c>
      <c r="E358" s="210">
        <v>0</v>
      </c>
      <c r="F358" s="211">
        <v>0</v>
      </c>
      <c r="G358" s="210">
        <v>1</v>
      </c>
      <c r="H358" s="210">
        <v>4</v>
      </c>
      <c r="I358" s="210">
        <v>0</v>
      </c>
      <c r="J358" s="210">
        <v>0</v>
      </c>
      <c r="K358" s="211">
        <v>0</v>
      </c>
      <c r="L358"/>
    </row>
    <row r="359" spans="1:12" ht="15.6">
      <c r="A359" s="209" t="s">
        <v>422</v>
      </c>
      <c r="B359" s="210">
        <v>0</v>
      </c>
      <c r="C359" s="210">
        <v>0</v>
      </c>
      <c r="D359" s="210">
        <v>0</v>
      </c>
      <c r="E359" s="210">
        <v>8</v>
      </c>
      <c r="F359" s="211">
        <v>4</v>
      </c>
      <c r="G359" s="210">
        <v>0</v>
      </c>
      <c r="H359" s="210">
        <v>0</v>
      </c>
      <c r="I359" s="210">
        <v>0</v>
      </c>
      <c r="J359" s="210">
        <v>3</v>
      </c>
      <c r="K359" s="211">
        <v>3</v>
      </c>
      <c r="L359"/>
    </row>
    <row r="360" spans="1:12" ht="15.6">
      <c r="A360" s="209" t="s">
        <v>423</v>
      </c>
      <c r="B360" s="210">
        <v>3</v>
      </c>
      <c r="C360" s="210">
        <v>5</v>
      </c>
      <c r="D360" s="210">
        <v>0</v>
      </c>
      <c r="E360" s="210">
        <v>0</v>
      </c>
      <c r="F360" s="211">
        <v>0</v>
      </c>
      <c r="G360" s="210">
        <v>3</v>
      </c>
      <c r="H360" s="210">
        <v>3</v>
      </c>
      <c r="I360" s="210">
        <v>0</v>
      </c>
      <c r="J360" s="210">
        <v>0</v>
      </c>
      <c r="K360" s="211">
        <v>0</v>
      </c>
      <c r="L360"/>
    </row>
    <row r="361" spans="1:12" ht="15.6">
      <c r="A361" s="209" t="s">
        <v>424</v>
      </c>
      <c r="B361" s="210">
        <v>4</v>
      </c>
      <c r="C361" s="210">
        <v>6</v>
      </c>
      <c r="D361" s="210">
        <v>0</v>
      </c>
      <c r="E361" s="210">
        <v>0</v>
      </c>
      <c r="F361" s="211">
        <v>0</v>
      </c>
      <c r="G361" s="210">
        <v>3</v>
      </c>
      <c r="H361" s="210">
        <v>5</v>
      </c>
      <c r="I361" s="210">
        <v>0</v>
      </c>
      <c r="J361" s="210">
        <v>0</v>
      </c>
      <c r="K361" s="211">
        <v>0</v>
      </c>
      <c r="L361"/>
    </row>
    <row r="362" spans="1:12" ht="15.6">
      <c r="A362" s="209" t="s">
        <v>425</v>
      </c>
      <c r="B362" s="210">
        <v>0</v>
      </c>
      <c r="C362" s="210">
        <v>0</v>
      </c>
      <c r="D362" s="210">
        <v>0</v>
      </c>
      <c r="E362" s="210">
        <v>8</v>
      </c>
      <c r="F362" s="211">
        <v>9</v>
      </c>
      <c r="G362" s="210">
        <v>0</v>
      </c>
      <c r="H362" s="210">
        <v>0</v>
      </c>
      <c r="I362" s="210">
        <v>0</v>
      </c>
      <c r="J362" s="210">
        <v>3</v>
      </c>
      <c r="K362" s="211">
        <v>7</v>
      </c>
      <c r="L362"/>
    </row>
    <row r="363" spans="1:12" ht="15.6">
      <c r="A363" s="209" t="s">
        <v>426</v>
      </c>
      <c r="B363" s="210">
        <v>0</v>
      </c>
      <c r="C363" s="210">
        <v>0</v>
      </c>
      <c r="D363" s="210">
        <v>3</v>
      </c>
      <c r="E363" s="210">
        <v>11</v>
      </c>
      <c r="F363" s="211">
        <v>13</v>
      </c>
      <c r="G363" s="210">
        <v>0</v>
      </c>
      <c r="H363" s="210">
        <v>0</v>
      </c>
      <c r="I363" s="210">
        <v>2</v>
      </c>
      <c r="J363" s="210">
        <v>4</v>
      </c>
      <c r="K363" s="211">
        <v>6</v>
      </c>
      <c r="L363"/>
    </row>
    <row r="364" spans="1:12" ht="15.6">
      <c r="A364" s="209" t="s">
        <v>427</v>
      </c>
      <c r="B364" s="210">
        <v>0</v>
      </c>
      <c r="C364" s="210">
        <v>18</v>
      </c>
      <c r="D364" s="210">
        <v>8</v>
      </c>
      <c r="E364" s="210">
        <v>4</v>
      </c>
      <c r="F364" s="211">
        <v>8</v>
      </c>
      <c r="G364" s="210">
        <v>0</v>
      </c>
      <c r="H364" s="210">
        <v>10</v>
      </c>
      <c r="I364" s="210">
        <v>4</v>
      </c>
      <c r="J364" s="210">
        <v>1</v>
      </c>
      <c r="K364" s="211">
        <v>4</v>
      </c>
      <c r="L364"/>
    </row>
    <row r="365" spans="1:12" ht="15.6">
      <c r="A365" s="209" t="s">
        <v>428</v>
      </c>
      <c r="B365" s="210">
        <v>0</v>
      </c>
      <c r="C365" s="210">
        <v>8</v>
      </c>
      <c r="D365" s="210">
        <v>5</v>
      </c>
      <c r="E365" s="210">
        <v>6</v>
      </c>
      <c r="F365" s="211">
        <v>6</v>
      </c>
      <c r="G365" s="210">
        <v>0</v>
      </c>
      <c r="H365" s="210">
        <v>4</v>
      </c>
      <c r="I365" s="210">
        <v>2</v>
      </c>
      <c r="J365" s="210">
        <v>2</v>
      </c>
      <c r="K365" s="211">
        <v>4</v>
      </c>
      <c r="L365"/>
    </row>
    <row r="366" spans="1:12" ht="15.6">
      <c r="A366" s="209" t="s">
        <v>429</v>
      </c>
      <c r="B366" s="210">
        <v>0</v>
      </c>
      <c r="C366" s="210">
        <v>0</v>
      </c>
      <c r="D366" s="210">
        <v>0</v>
      </c>
      <c r="E366" s="210">
        <v>0</v>
      </c>
      <c r="F366" s="211">
        <v>0</v>
      </c>
      <c r="G366" s="210">
        <v>0</v>
      </c>
      <c r="H366" s="210">
        <v>0</v>
      </c>
      <c r="I366" s="210">
        <v>0</v>
      </c>
      <c r="J366" s="210">
        <v>0</v>
      </c>
      <c r="K366" s="211">
        <v>0</v>
      </c>
      <c r="L366"/>
    </row>
    <row r="367" spans="1:12" ht="15.6">
      <c r="A367" s="209" t="s">
        <v>430</v>
      </c>
      <c r="B367" s="210">
        <v>5</v>
      </c>
      <c r="C367" s="210">
        <v>12</v>
      </c>
      <c r="D367" s="210">
        <v>15</v>
      </c>
      <c r="E367" s="210">
        <v>17</v>
      </c>
      <c r="F367" s="211">
        <v>27</v>
      </c>
      <c r="G367" s="210">
        <v>4</v>
      </c>
      <c r="H367" s="210">
        <v>8</v>
      </c>
      <c r="I367" s="210">
        <v>11</v>
      </c>
      <c r="J367" s="210">
        <v>8</v>
      </c>
      <c r="K367" s="211">
        <v>12</v>
      </c>
      <c r="L367"/>
    </row>
    <row r="368" spans="1:12" ht="15.6">
      <c r="A368" s="209" t="s">
        <v>431</v>
      </c>
      <c r="B368" s="210">
        <v>98</v>
      </c>
      <c r="C368" s="210">
        <v>123</v>
      </c>
      <c r="D368" s="210">
        <v>102</v>
      </c>
      <c r="E368" s="210">
        <v>0</v>
      </c>
      <c r="F368" s="211">
        <v>0</v>
      </c>
      <c r="G368" s="210">
        <v>30</v>
      </c>
      <c r="H368" s="210">
        <v>35</v>
      </c>
      <c r="I368" s="210">
        <v>33</v>
      </c>
      <c r="J368" s="210">
        <v>0</v>
      </c>
      <c r="K368" s="211">
        <v>0</v>
      </c>
      <c r="L368"/>
    </row>
    <row r="369" spans="1:12" ht="15.6">
      <c r="A369" s="209" t="s">
        <v>432</v>
      </c>
      <c r="B369" s="210">
        <v>0</v>
      </c>
      <c r="C369" s="210">
        <v>0</v>
      </c>
      <c r="D369" s="210">
        <v>13</v>
      </c>
      <c r="E369" s="210">
        <v>11</v>
      </c>
      <c r="F369" s="211">
        <v>17</v>
      </c>
      <c r="G369" s="210">
        <v>0</v>
      </c>
      <c r="H369" s="210">
        <v>0</v>
      </c>
      <c r="I369" s="210">
        <v>7</v>
      </c>
      <c r="J369" s="210">
        <v>8</v>
      </c>
      <c r="K369" s="211">
        <v>14</v>
      </c>
      <c r="L369"/>
    </row>
    <row r="370" spans="1:12" ht="15.6">
      <c r="A370" s="209" t="s">
        <v>433</v>
      </c>
      <c r="B370" s="213">
        <v>4</v>
      </c>
      <c r="C370" s="213">
        <v>10</v>
      </c>
      <c r="D370" s="213">
        <v>0</v>
      </c>
      <c r="E370" s="213">
        <v>0</v>
      </c>
      <c r="F370" s="211">
        <v>0</v>
      </c>
      <c r="G370" s="210">
        <v>2</v>
      </c>
      <c r="H370" s="210">
        <v>3</v>
      </c>
      <c r="I370" s="210">
        <v>0</v>
      </c>
      <c r="J370" s="210">
        <v>0</v>
      </c>
      <c r="K370" s="211">
        <v>0</v>
      </c>
      <c r="L370"/>
    </row>
    <row r="371" spans="1:12" ht="15.6">
      <c r="A371" s="209" t="s">
        <v>434</v>
      </c>
      <c r="B371" s="213">
        <v>0</v>
      </c>
      <c r="C371" s="213">
        <v>0</v>
      </c>
      <c r="D371" s="213">
        <v>0</v>
      </c>
      <c r="E371" s="210">
        <v>0</v>
      </c>
      <c r="F371" s="211">
        <v>0</v>
      </c>
      <c r="G371" s="210">
        <v>0</v>
      </c>
      <c r="H371" s="210">
        <v>0</v>
      </c>
      <c r="I371" s="210">
        <v>0</v>
      </c>
      <c r="J371" s="210">
        <v>0</v>
      </c>
      <c r="K371" s="211">
        <v>0</v>
      </c>
      <c r="L371"/>
    </row>
    <row r="372" spans="1:12" ht="15.6">
      <c r="A372" s="209" t="s">
        <v>435</v>
      </c>
      <c r="B372" s="213">
        <v>9</v>
      </c>
      <c r="C372" s="213">
        <v>9</v>
      </c>
      <c r="D372" s="213">
        <v>0</v>
      </c>
      <c r="E372" s="213">
        <v>0</v>
      </c>
      <c r="F372" s="211">
        <v>0</v>
      </c>
      <c r="G372" s="210">
        <v>9</v>
      </c>
      <c r="H372" s="210">
        <v>8</v>
      </c>
      <c r="I372" s="210">
        <v>0</v>
      </c>
      <c r="J372" s="210">
        <v>0</v>
      </c>
      <c r="K372" s="211">
        <v>0</v>
      </c>
      <c r="L372"/>
    </row>
    <row r="373" spans="1:12" ht="15.6">
      <c r="A373" s="209" t="s">
        <v>436</v>
      </c>
      <c r="B373" s="210">
        <v>6</v>
      </c>
      <c r="C373" s="210">
        <v>1</v>
      </c>
      <c r="D373" s="210">
        <v>0</v>
      </c>
      <c r="E373" s="210">
        <v>0</v>
      </c>
      <c r="F373" s="211">
        <v>0</v>
      </c>
      <c r="G373" s="210">
        <v>3</v>
      </c>
      <c r="H373" s="210">
        <v>0</v>
      </c>
      <c r="I373" s="210">
        <v>0</v>
      </c>
      <c r="J373" s="210">
        <v>0</v>
      </c>
      <c r="K373" s="211">
        <v>0</v>
      </c>
      <c r="L373"/>
    </row>
    <row r="374" spans="1:12" ht="15.6">
      <c r="A374" s="209" t="s">
        <v>437</v>
      </c>
      <c r="B374" s="210">
        <v>2</v>
      </c>
      <c r="C374" s="210">
        <v>2</v>
      </c>
      <c r="D374" s="210">
        <v>0</v>
      </c>
      <c r="E374" s="210">
        <v>0</v>
      </c>
      <c r="F374" s="211">
        <v>0</v>
      </c>
      <c r="G374" s="210">
        <v>2</v>
      </c>
      <c r="H374" s="210">
        <v>1</v>
      </c>
      <c r="I374" s="210">
        <v>0</v>
      </c>
      <c r="J374" s="210">
        <v>0</v>
      </c>
      <c r="K374" s="211">
        <v>0</v>
      </c>
      <c r="L374"/>
    </row>
    <row r="375" spans="1:12" ht="15.6">
      <c r="A375" s="209" t="s">
        <v>438</v>
      </c>
      <c r="B375" s="210">
        <v>12</v>
      </c>
      <c r="C375" s="210">
        <v>8</v>
      </c>
      <c r="D375" s="210">
        <v>9</v>
      </c>
      <c r="E375" s="210">
        <v>6</v>
      </c>
      <c r="F375" s="211">
        <v>2</v>
      </c>
      <c r="G375" s="210">
        <v>8</v>
      </c>
      <c r="H375" s="210">
        <v>4</v>
      </c>
      <c r="I375" s="210">
        <v>4</v>
      </c>
      <c r="J375" s="210">
        <v>5</v>
      </c>
      <c r="K375" s="211">
        <v>1</v>
      </c>
      <c r="L375"/>
    </row>
    <row r="376" spans="1:12" ht="15.6">
      <c r="A376" s="209" t="s">
        <v>439</v>
      </c>
      <c r="B376" s="210">
        <v>0</v>
      </c>
      <c r="C376" s="210">
        <v>0</v>
      </c>
      <c r="D376" s="210">
        <v>0</v>
      </c>
      <c r="E376" s="210">
        <v>0</v>
      </c>
      <c r="F376" s="211">
        <v>0</v>
      </c>
      <c r="G376" s="210">
        <v>0</v>
      </c>
      <c r="H376" s="210">
        <v>0</v>
      </c>
      <c r="I376" s="210">
        <v>0</v>
      </c>
      <c r="J376" s="210">
        <v>0</v>
      </c>
      <c r="K376" s="211">
        <v>0</v>
      </c>
      <c r="L376"/>
    </row>
    <row r="377" spans="1:12" ht="15.6">
      <c r="A377" s="209" t="s">
        <v>440</v>
      </c>
      <c r="B377" s="210">
        <v>0</v>
      </c>
      <c r="C377" s="210">
        <v>0</v>
      </c>
      <c r="D377" s="210">
        <v>0</v>
      </c>
      <c r="E377" s="210">
        <v>117</v>
      </c>
      <c r="F377" s="211">
        <v>138</v>
      </c>
      <c r="G377" s="210">
        <v>0</v>
      </c>
      <c r="H377" s="210">
        <v>0</v>
      </c>
      <c r="I377" s="210">
        <v>0</v>
      </c>
      <c r="J377" s="210">
        <v>31</v>
      </c>
      <c r="K377" s="211">
        <v>34</v>
      </c>
      <c r="L377"/>
    </row>
    <row r="378" spans="1:12" ht="15.6">
      <c r="A378" s="209" t="s">
        <v>441</v>
      </c>
      <c r="B378" s="210">
        <v>0</v>
      </c>
      <c r="C378" s="210">
        <v>0</v>
      </c>
      <c r="D378" s="210">
        <v>13</v>
      </c>
      <c r="E378" s="210">
        <v>6</v>
      </c>
      <c r="F378" s="211">
        <v>18</v>
      </c>
      <c r="G378" s="210">
        <v>0</v>
      </c>
      <c r="H378" s="210">
        <v>0</v>
      </c>
      <c r="I378" s="210">
        <v>11</v>
      </c>
      <c r="J378" s="210">
        <v>6</v>
      </c>
      <c r="K378" s="211">
        <v>8</v>
      </c>
      <c r="L378"/>
    </row>
    <row r="379" spans="1:12" ht="15.6">
      <c r="A379" s="209" t="s">
        <v>621</v>
      </c>
      <c r="B379" s="210">
        <v>2</v>
      </c>
      <c r="C379" s="210">
        <v>16</v>
      </c>
      <c r="D379" s="210">
        <v>2</v>
      </c>
      <c r="E379" s="210">
        <v>0</v>
      </c>
      <c r="F379" s="211">
        <v>0</v>
      </c>
      <c r="G379" s="210">
        <v>1</v>
      </c>
      <c r="H379" s="210">
        <v>4</v>
      </c>
      <c r="I379" s="210">
        <v>2</v>
      </c>
      <c r="J379" s="210">
        <v>0</v>
      </c>
      <c r="K379" s="211">
        <v>0</v>
      </c>
      <c r="L379"/>
    </row>
    <row r="380" spans="1:12" ht="15.6">
      <c r="A380" s="209" t="s">
        <v>622</v>
      </c>
      <c r="B380" s="210">
        <v>8</v>
      </c>
      <c r="C380" s="210">
        <v>29</v>
      </c>
      <c r="D380" s="210">
        <v>13</v>
      </c>
      <c r="E380" s="210">
        <v>0</v>
      </c>
      <c r="F380" s="211">
        <v>0</v>
      </c>
      <c r="G380" s="210">
        <v>5</v>
      </c>
      <c r="H380" s="210">
        <v>15</v>
      </c>
      <c r="I380" s="210">
        <v>6</v>
      </c>
      <c r="J380" s="210">
        <v>0</v>
      </c>
      <c r="K380" s="211">
        <v>0</v>
      </c>
      <c r="L380"/>
    </row>
    <row r="381" spans="1:12" ht="15.6">
      <c r="A381" s="209" t="s">
        <v>442</v>
      </c>
      <c r="B381" s="210">
        <v>1</v>
      </c>
      <c r="C381" s="210">
        <v>11</v>
      </c>
      <c r="D381" s="210">
        <v>13</v>
      </c>
      <c r="E381" s="210">
        <v>19</v>
      </c>
      <c r="F381" s="211">
        <v>15</v>
      </c>
      <c r="G381" s="210">
        <v>0</v>
      </c>
      <c r="H381" s="210">
        <v>8</v>
      </c>
      <c r="I381" s="210">
        <v>7</v>
      </c>
      <c r="J381" s="210">
        <v>13</v>
      </c>
      <c r="K381" s="211">
        <v>12</v>
      </c>
      <c r="L381"/>
    </row>
    <row r="382" spans="1:12" ht="15.6">
      <c r="A382" s="209" t="s">
        <v>443</v>
      </c>
      <c r="B382" s="210">
        <v>20</v>
      </c>
      <c r="C382" s="210">
        <v>66</v>
      </c>
      <c r="D382" s="210">
        <v>50</v>
      </c>
      <c r="E382" s="210">
        <v>99</v>
      </c>
      <c r="F382" s="211">
        <v>93</v>
      </c>
      <c r="G382" s="210">
        <v>17</v>
      </c>
      <c r="H382" s="210">
        <v>46</v>
      </c>
      <c r="I382" s="210">
        <v>39</v>
      </c>
      <c r="J382" s="210">
        <v>68</v>
      </c>
      <c r="K382" s="211">
        <v>69</v>
      </c>
      <c r="L382"/>
    </row>
    <row r="383" spans="1:12" ht="15.6">
      <c r="A383" s="218" t="s">
        <v>444</v>
      </c>
      <c r="B383" s="210">
        <v>3</v>
      </c>
      <c r="C383" s="210">
        <v>11</v>
      </c>
      <c r="D383" s="210">
        <v>24</v>
      </c>
      <c r="E383" s="210">
        <v>31</v>
      </c>
      <c r="F383" s="211">
        <v>31</v>
      </c>
      <c r="G383" s="210">
        <v>3</v>
      </c>
      <c r="H383" s="210">
        <v>8</v>
      </c>
      <c r="I383" s="210">
        <v>16</v>
      </c>
      <c r="J383" s="210">
        <v>24</v>
      </c>
      <c r="K383" s="211">
        <v>15</v>
      </c>
      <c r="L383"/>
    </row>
    <row r="384" spans="1:12" ht="15.6">
      <c r="A384" s="209" t="s">
        <v>445</v>
      </c>
      <c r="B384" s="210">
        <v>29</v>
      </c>
      <c r="C384" s="210">
        <v>117</v>
      </c>
      <c r="D384" s="210">
        <v>143</v>
      </c>
      <c r="E384" s="210">
        <v>182</v>
      </c>
      <c r="F384" s="211">
        <v>230</v>
      </c>
      <c r="G384" s="210">
        <v>26</v>
      </c>
      <c r="H384" s="210">
        <v>85</v>
      </c>
      <c r="I384" s="210">
        <v>100</v>
      </c>
      <c r="J384" s="210">
        <v>141</v>
      </c>
      <c r="K384" s="211">
        <v>174</v>
      </c>
      <c r="L384"/>
    </row>
    <row r="385" spans="1:12" ht="15.6">
      <c r="A385" s="209" t="s">
        <v>446</v>
      </c>
      <c r="B385" s="210">
        <v>14</v>
      </c>
      <c r="C385" s="210">
        <v>3</v>
      </c>
      <c r="D385" s="210">
        <v>3</v>
      </c>
      <c r="E385" s="210">
        <v>2</v>
      </c>
      <c r="F385" s="211">
        <v>3</v>
      </c>
      <c r="G385" s="210">
        <v>7</v>
      </c>
      <c r="H385" s="210">
        <v>2</v>
      </c>
      <c r="I385" s="210">
        <v>2</v>
      </c>
      <c r="J385" s="210">
        <v>1</v>
      </c>
      <c r="K385" s="211">
        <v>2</v>
      </c>
      <c r="L385"/>
    </row>
    <row r="386" spans="1:12" ht="15.6">
      <c r="A386" s="209" t="s">
        <v>447</v>
      </c>
      <c r="B386" s="210">
        <v>3</v>
      </c>
      <c r="C386" s="210">
        <v>2</v>
      </c>
      <c r="D386" s="210">
        <v>2</v>
      </c>
      <c r="E386" s="210">
        <v>0</v>
      </c>
      <c r="F386" s="211">
        <v>0</v>
      </c>
      <c r="G386" s="210">
        <v>2</v>
      </c>
      <c r="H386" s="210">
        <v>2</v>
      </c>
      <c r="I386" s="210">
        <v>2</v>
      </c>
      <c r="J386" s="210">
        <v>0</v>
      </c>
      <c r="K386" s="211">
        <v>0</v>
      </c>
      <c r="L386"/>
    </row>
    <row r="387" spans="1:12" ht="15.6">
      <c r="A387" s="209" t="s">
        <v>448</v>
      </c>
      <c r="B387" s="210">
        <v>10</v>
      </c>
      <c r="C387" s="210">
        <v>13</v>
      </c>
      <c r="D387" s="210">
        <v>21</v>
      </c>
      <c r="E387" s="210">
        <v>20</v>
      </c>
      <c r="F387" s="211">
        <v>16</v>
      </c>
      <c r="G387" s="210">
        <v>10</v>
      </c>
      <c r="H387" s="210">
        <v>8</v>
      </c>
      <c r="I387" s="210">
        <v>10</v>
      </c>
      <c r="J387" s="210">
        <v>10</v>
      </c>
      <c r="K387" s="211">
        <v>6</v>
      </c>
      <c r="L387"/>
    </row>
    <row r="388" spans="1:12" ht="15.6">
      <c r="A388" s="209" t="s">
        <v>449</v>
      </c>
      <c r="B388" s="210">
        <v>0</v>
      </c>
      <c r="C388" s="210">
        <v>4</v>
      </c>
      <c r="D388" s="210">
        <v>11</v>
      </c>
      <c r="E388" s="210">
        <v>13</v>
      </c>
      <c r="F388" s="211">
        <v>14</v>
      </c>
      <c r="G388" s="210">
        <v>0</v>
      </c>
      <c r="H388" s="210">
        <v>3</v>
      </c>
      <c r="I388" s="210">
        <v>9</v>
      </c>
      <c r="J388" s="210">
        <v>11</v>
      </c>
      <c r="K388" s="211">
        <v>11</v>
      </c>
      <c r="L388"/>
    </row>
    <row r="389" spans="1:12" ht="15.6">
      <c r="A389" s="209" t="s">
        <v>450</v>
      </c>
      <c r="B389" s="210">
        <v>0</v>
      </c>
      <c r="C389" s="210">
        <v>0</v>
      </c>
      <c r="D389" s="210">
        <v>37</v>
      </c>
      <c r="E389" s="210">
        <v>27</v>
      </c>
      <c r="F389" s="211">
        <v>18</v>
      </c>
      <c r="G389" s="210">
        <v>0</v>
      </c>
      <c r="H389" s="210">
        <v>0</v>
      </c>
      <c r="I389" s="210">
        <v>28</v>
      </c>
      <c r="J389" s="210">
        <v>18</v>
      </c>
      <c r="K389" s="211">
        <v>7</v>
      </c>
      <c r="L389"/>
    </row>
    <row r="390" spans="1:12" ht="15.6">
      <c r="A390" s="209" t="s">
        <v>623</v>
      </c>
      <c r="B390" s="210">
        <v>88</v>
      </c>
      <c r="C390" s="210">
        <v>89</v>
      </c>
      <c r="D390" s="210">
        <v>55</v>
      </c>
      <c r="E390" s="210">
        <v>51</v>
      </c>
      <c r="F390" s="211">
        <v>60</v>
      </c>
      <c r="G390" s="210">
        <v>63</v>
      </c>
      <c r="H390" s="210">
        <v>40</v>
      </c>
      <c r="I390" s="210">
        <v>34</v>
      </c>
      <c r="J390" s="210">
        <v>33</v>
      </c>
      <c r="K390" s="211">
        <v>45</v>
      </c>
      <c r="L390"/>
    </row>
    <row r="391" spans="1:12" ht="15.6">
      <c r="A391" s="209" t="s">
        <v>141</v>
      </c>
      <c r="B391" s="210">
        <v>33</v>
      </c>
      <c r="C391" s="210">
        <v>18</v>
      </c>
      <c r="D391" s="210">
        <v>13</v>
      </c>
      <c r="E391" s="210">
        <v>20</v>
      </c>
      <c r="F391" s="211">
        <v>18</v>
      </c>
      <c r="G391" s="210">
        <v>11</v>
      </c>
      <c r="H391" s="210">
        <v>10</v>
      </c>
      <c r="I391" s="210">
        <v>10</v>
      </c>
      <c r="J391" s="210">
        <v>10</v>
      </c>
      <c r="K391" s="211">
        <v>10</v>
      </c>
      <c r="L391"/>
    </row>
    <row r="392" spans="1:12" ht="15.6">
      <c r="A392" s="209" t="s">
        <v>451</v>
      </c>
      <c r="B392" s="210">
        <v>11</v>
      </c>
      <c r="C392" s="210">
        <v>17</v>
      </c>
      <c r="D392" s="210">
        <v>29</v>
      </c>
      <c r="E392" s="210">
        <v>16</v>
      </c>
      <c r="F392" s="211">
        <v>6</v>
      </c>
      <c r="G392" s="210">
        <v>8</v>
      </c>
      <c r="H392" s="210">
        <v>7</v>
      </c>
      <c r="I392" s="210">
        <v>11</v>
      </c>
      <c r="J392" s="210">
        <v>5</v>
      </c>
      <c r="K392" s="211">
        <v>1</v>
      </c>
      <c r="L392"/>
    </row>
    <row r="393" spans="1:12">
      <c r="A393" s="224" t="s">
        <v>302</v>
      </c>
    </row>
    <row r="394" spans="1:12">
      <c r="A394" s="259" t="s">
        <v>636</v>
      </c>
    </row>
    <row r="395" spans="1:12">
      <c r="A395" s="259" t="s">
        <v>637</v>
      </c>
    </row>
    <row r="396" spans="1:12">
      <c r="A396" s="259" t="s">
        <v>638</v>
      </c>
    </row>
    <row r="397" spans="1:12">
      <c r="A397" s="259" t="s">
        <v>639</v>
      </c>
    </row>
    <row r="398" spans="1:12" ht="15.6">
      <c r="A398" s="260" t="s">
        <v>644</v>
      </c>
    </row>
    <row r="399" spans="1:12" ht="15.6">
      <c r="A399" s="260" t="s">
        <v>645</v>
      </c>
    </row>
    <row r="400" spans="1:12" ht="15.6">
      <c r="A400" s="260" t="s">
        <v>640</v>
      </c>
    </row>
    <row r="401" spans="1:1" ht="15.6">
      <c r="A401" s="260" t="s">
        <v>641</v>
      </c>
    </row>
    <row r="402" spans="1:1" ht="15.6">
      <c r="A402" s="260" t="s">
        <v>646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74C5-EBCA-464B-ACC9-1586DE9FE646}">
  <dimension ref="A1:F101"/>
  <sheetViews>
    <sheetView topLeftCell="A67" workbookViewId="0">
      <selection activeCell="A27" sqref="A27"/>
    </sheetView>
  </sheetViews>
  <sheetFormatPr defaultColWidth="9.69921875" defaultRowHeight="14.4"/>
  <cols>
    <col min="1" max="1" width="21.296875" style="84" customWidth="1"/>
    <col min="2" max="6" width="6.5" style="84" customWidth="1"/>
    <col min="7" max="16384" width="9.69921875" style="84"/>
  </cols>
  <sheetData>
    <row r="1" spans="1:6" ht="28.8">
      <c r="A1" s="120" t="s">
        <v>470</v>
      </c>
      <c r="B1" s="121" t="s">
        <v>453</v>
      </c>
      <c r="C1" s="121" t="s">
        <v>454</v>
      </c>
      <c r="D1" s="121" t="s">
        <v>455</v>
      </c>
      <c r="E1" s="121" t="s">
        <v>456</v>
      </c>
      <c r="F1" s="122" t="s">
        <v>471</v>
      </c>
    </row>
    <row r="2" spans="1:6" ht="15.6">
      <c r="A2" s="290" t="s">
        <v>472</v>
      </c>
      <c r="B2" s="291">
        <v>22</v>
      </c>
      <c r="C2" s="291">
        <v>36</v>
      </c>
      <c r="D2" s="291">
        <v>25</v>
      </c>
      <c r="E2" s="292">
        <v>19</v>
      </c>
      <c r="F2" s="292">
        <v>16</v>
      </c>
    </row>
    <row r="3" spans="1:6" ht="15.6">
      <c r="A3" s="290" t="s">
        <v>164</v>
      </c>
      <c r="B3" s="291">
        <v>24</v>
      </c>
      <c r="C3" s="291">
        <v>16</v>
      </c>
      <c r="D3" s="291">
        <v>11</v>
      </c>
      <c r="E3" s="292">
        <v>11</v>
      </c>
      <c r="F3" s="292">
        <v>3</v>
      </c>
    </row>
    <row r="4" spans="1:6" ht="15.6">
      <c r="A4" s="290" t="s">
        <v>170</v>
      </c>
      <c r="B4" s="291">
        <v>9</v>
      </c>
      <c r="C4" s="291">
        <v>6</v>
      </c>
      <c r="D4" s="291">
        <v>2</v>
      </c>
      <c r="E4" s="292" t="s">
        <v>663</v>
      </c>
      <c r="F4" s="292" t="s">
        <v>663</v>
      </c>
    </row>
    <row r="5" spans="1:6" ht="15.6">
      <c r="A5" s="290" t="s">
        <v>165</v>
      </c>
      <c r="B5" s="291">
        <v>17</v>
      </c>
      <c r="C5" s="291">
        <v>21</v>
      </c>
      <c r="D5" s="291">
        <v>15</v>
      </c>
      <c r="E5" s="292">
        <v>8</v>
      </c>
      <c r="F5" s="292">
        <v>10</v>
      </c>
    </row>
    <row r="6" spans="1:6" ht="15.6">
      <c r="A6" s="290" t="s">
        <v>155</v>
      </c>
      <c r="B6" s="291">
        <v>3</v>
      </c>
      <c r="C6" s="291">
        <v>6</v>
      </c>
      <c r="D6" s="291">
        <v>3</v>
      </c>
      <c r="E6" s="292">
        <v>6</v>
      </c>
      <c r="F6" s="292">
        <v>5</v>
      </c>
    </row>
    <row r="7" spans="1:6" ht="15.6">
      <c r="A7" s="290" t="s">
        <v>156</v>
      </c>
      <c r="B7" s="291">
        <v>18</v>
      </c>
      <c r="C7" s="291">
        <v>20</v>
      </c>
      <c r="D7" s="291">
        <v>17</v>
      </c>
      <c r="E7" s="292">
        <v>20</v>
      </c>
      <c r="F7" s="292">
        <v>17</v>
      </c>
    </row>
    <row r="8" spans="1:6" ht="15.6">
      <c r="A8" s="290" t="s">
        <v>177</v>
      </c>
      <c r="B8" s="291">
        <v>3</v>
      </c>
      <c r="C8" s="291">
        <v>4</v>
      </c>
      <c r="D8" s="291">
        <v>3</v>
      </c>
      <c r="E8" s="292">
        <v>6</v>
      </c>
      <c r="F8" s="292">
        <v>4</v>
      </c>
    </row>
    <row r="9" spans="1:6" ht="15.6">
      <c r="A9" s="290" t="s">
        <v>176</v>
      </c>
      <c r="B9" s="291">
        <v>9</v>
      </c>
      <c r="C9" s="291">
        <v>3</v>
      </c>
      <c r="D9" s="291">
        <v>1</v>
      </c>
      <c r="E9" s="292">
        <v>1</v>
      </c>
      <c r="F9" s="292" t="s">
        <v>663</v>
      </c>
    </row>
    <row r="10" spans="1:6" ht="15.6">
      <c r="A10" s="293" t="s">
        <v>664</v>
      </c>
      <c r="B10" s="294" t="s">
        <v>663</v>
      </c>
      <c r="C10" s="294" t="s">
        <v>663</v>
      </c>
      <c r="D10" s="294" t="s">
        <v>663</v>
      </c>
      <c r="E10" s="292">
        <v>2</v>
      </c>
      <c r="F10" s="292" t="s">
        <v>663</v>
      </c>
    </row>
    <row r="11" spans="1:6" ht="15.6">
      <c r="A11" s="293" t="s">
        <v>665</v>
      </c>
      <c r="B11" s="294" t="s">
        <v>663</v>
      </c>
      <c r="C11" s="294" t="s">
        <v>663</v>
      </c>
      <c r="D11" s="294" t="s">
        <v>663</v>
      </c>
      <c r="E11" s="292">
        <v>3</v>
      </c>
      <c r="F11" s="292">
        <v>11</v>
      </c>
    </row>
    <row r="12" spans="1:6" ht="15.6">
      <c r="A12" s="290" t="s">
        <v>473</v>
      </c>
      <c r="B12" s="291">
        <v>16</v>
      </c>
      <c r="C12" s="291">
        <v>15</v>
      </c>
      <c r="D12" s="291">
        <v>16</v>
      </c>
      <c r="E12" s="292">
        <v>16</v>
      </c>
      <c r="F12" s="292">
        <v>13</v>
      </c>
    </row>
    <row r="13" spans="1:6" ht="15.6">
      <c r="A13" s="290" t="s">
        <v>474</v>
      </c>
      <c r="B13" s="291">
        <v>5</v>
      </c>
      <c r="C13" s="291">
        <v>11</v>
      </c>
      <c r="D13" s="291">
        <v>14</v>
      </c>
      <c r="E13" s="292">
        <v>15</v>
      </c>
      <c r="F13" s="292">
        <v>23</v>
      </c>
    </row>
    <row r="14" spans="1:6" ht="15.6">
      <c r="A14" s="290" t="s">
        <v>666</v>
      </c>
      <c r="B14" s="291">
        <v>0</v>
      </c>
      <c r="C14" s="291">
        <v>0</v>
      </c>
      <c r="D14" s="291">
        <v>8</v>
      </c>
      <c r="E14" s="292">
        <v>104</v>
      </c>
      <c r="F14" s="292">
        <v>82</v>
      </c>
    </row>
    <row r="15" spans="1:6" ht="15.6">
      <c r="A15" s="290" t="s">
        <v>475</v>
      </c>
      <c r="B15" s="291">
        <v>14</v>
      </c>
      <c r="C15" s="291">
        <v>16</v>
      </c>
      <c r="D15" s="291">
        <v>12</v>
      </c>
      <c r="E15" s="292">
        <v>14</v>
      </c>
      <c r="F15" s="292">
        <v>19</v>
      </c>
    </row>
    <row r="16" spans="1:6" ht="15.6">
      <c r="A16" s="290" t="s">
        <v>476</v>
      </c>
      <c r="B16" s="291">
        <v>16</v>
      </c>
      <c r="C16" s="291">
        <v>13</v>
      </c>
      <c r="D16" s="291">
        <v>11</v>
      </c>
      <c r="E16" s="292">
        <v>7</v>
      </c>
      <c r="F16" s="292">
        <v>19</v>
      </c>
    </row>
    <row r="17" spans="1:6" ht="15.6">
      <c r="A17" s="290" t="s">
        <v>477</v>
      </c>
      <c r="B17" s="291">
        <v>3</v>
      </c>
      <c r="C17" s="291">
        <v>13</v>
      </c>
      <c r="D17" s="291">
        <v>18</v>
      </c>
      <c r="E17" s="292">
        <v>24</v>
      </c>
      <c r="F17" s="292">
        <v>24</v>
      </c>
    </row>
    <row r="18" spans="1:6" ht="15.6">
      <c r="A18" s="290" t="s">
        <v>478</v>
      </c>
      <c r="B18" s="291">
        <v>7</v>
      </c>
      <c r="C18" s="291">
        <v>12</v>
      </c>
      <c r="D18" s="291">
        <v>14</v>
      </c>
      <c r="E18" s="292">
        <v>23</v>
      </c>
      <c r="F18" s="292">
        <v>15</v>
      </c>
    </row>
    <row r="19" spans="1:6" ht="15.6">
      <c r="A19" s="290" t="s">
        <v>479</v>
      </c>
      <c r="B19" s="291">
        <v>9</v>
      </c>
      <c r="C19" s="291">
        <v>13</v>
      </c>
      <c r="D19" s="291">
        <v>5</v>
      </c>
      <c r="E19" s="292">
        <v>6</v>
      </c>
      <c r="F19" s="292">
        <v>3</v>
      </c>
    </row>
    <row r="20" spans="1:6" ht="15.6">
      <c r="A20" s="290" t="s">
        <v>157</v>
      </c>
      <c r="B20" s="291">
        <v>5</v>
      </c>
      <c r="C20" s="291">
        <v>15</v>
      </c>
      <c r="D20" s="291">
        <v>14</v>
      </c>
      <c r="E20" s="292">
        <v>16</v>
      </c>
      <c r="F20" s="292">
        <v>10</v>
      </c>
    </row>
    <row r="21" spans="1:6" ht="15.6">
      <c r="A21" s="290" t="s">
        <v>480</v>
      </c>
      <c r="B21" s="291">
        <v>19</v>
      </c>
      <c r="C21" s="291">
        <v>17</v>
      </c>
      <c r="D21" s="291">
        <v>16</v>
      </c>
      <c r="E21" s="292">
        <v>21</v>
      </c>
      <c r="F21" s="292">
        <v>12</v>
      </c>
    </row>
    <row r="22" spans="1:6" ht="15.6">
      <c r="A22" s="290" t="s">
        <v>481</v>
      </c>
      <c r="B22" s="291">
        <v>24</v>
      </c>
      <c r="C22" s="291">
        <v>18</v>
      </c>
      <c r="D22" s="291">
        <v>18</v>
      </c>
      <c r="E22" s="292">
        <v>14</v>
      </c>
      <c r="F22" s="292">
        <v>16</v>
      </c>
    </row>
    <row r="23" spans="1:6" ht="15.6">
      <c r="A23" s="290" t="s">
        <v>172</v>
      </c>
      <c r="B23" s="291">
        <v>15</v>
      </c>
      <c r="C23" s="291">
        <v>23</v>
      </c>
      <c r="D23" s="291">
        <v>21</v>
      </c>
      <c r="E23" s="292">
        <v>13</v>
      </c>
      <c r="F23" s="292">
        <v>8</v>
      </c>
    </row>
    <row r="24" spans="1:6" ht="15.6">
      <c r="A24" s="290" t="s">
        <v>197</v>
      </c>
      <c r="B24" s="291">
        <v>95</v>
      </c>
      <c r="C24" s="291">
        <v>91</v>
      </c>
      <c r="D24" s="291">
        <v>54</v>
      </c>
      <c r="E24" s="292">
        <v>53</v>
      </c>
      <c r="F24" s="292">
        <v>57</v>
      </c>
    </row>
    <row r="25" spans="1:6" ht="15.6">
      <c r="A25" s="290" t="s">
        <v>173</v>
      </c>
      <c r="B25" s="291">
        <v>7</v>
      </c>
      <c r="C25" s="291">
        <v>7</v>
      </c>
      <c r="D25" s="291">
        <v>2</v>
      </c>
      <c r="E25" s="292">
        <v>2</v>
      </c>
      <c r="F25" s="292">
        <v>3</v>
      </c>
    </row>
    <row r="26" spans="1:6" ht="15.6">
      <c r="A26" s="290" t="s">
        <v>183</v>
      </c>
      <c r="B26" s="291">
        <v>5</v>
      </c>
      <c r="C26" s="291">
        <v>16</v>
      </c>
      <c r="D26" s="291">
        <v>16</v>
      </c>
      <c r="E26" s="292">
        <v>5</v>
      </c>
      <c r="F26" s="292">
        <v>11</v>
      </c>
    </row>
    <row r="27" spans="1:6" ht="31.2">
      <c r="A27" s="293" t="s">
        <v>183</v>
      </c>
      <c r="B27" s="294">
        <v>8</v>
      </c>
      <c r="C27" s="294">
        <v>17</v>
      </c>
      <c r="D27" s="294">
        <v>18</v>
      </c>
      <c r="E27" s="292">
        <v>23</v>
      </c>
      <c r="F27" s="292">
        <v>14</v>
      </c>
    </row>
    <row r="28" spans="1:6" ht="15.6">
      <c r="A28" s="290" t="s">
        <v>482</v>
      </c>
      <c r="B28" s="291">
        <v>50</v>
      </c>
      <c r="C28" s="291">
        <v>45</v>
      </c>
      <c r="D28" s="291">
        <v>33</v>
      </c>
      <c r="E28" s="292">
        <v>35</v>
      </c>
      <c r="F28" s="292">
        <v>28</v>
      </c>
    </row>
    <row r="29" spans="1:6" ht="15.6">
      <c r="A29" s="293" t="s">
        <v>483</v>
      </c>
      <c r="B29" s="294" t="s">
        <v>663</v>
      </c>
      <c r="C29" s="294" t="s">
        <v>663</v>
      </c>
      <c r="D29" s="294" t="s">
        <v>663</v>
      </c>
      <c r="E29" s="292">
        <v>4</v>
      </c>
      <c r="F29" s="292">
        <v>2</v>
      </c>
    </row>
    <row r="30" spans="1:6" ht="15.6">
      <c r="A30" s="290" t="s">
        <v>484</v>
      </c>
      <c r="B30" s="291">
        <v>47</v>
      </c>
      <c r="C30" s="291">
        <v>35</v>
      </c>
      <c r="D30" s="291">
        <v>22</v>
      </c>
      <c r="E30" s="292">
        <v>19</v>
      </c>
      <c r="F30" s="292">
        <v>17</v>
      </c>
    </row>
    <row r="31" spans="1:6" ht="15.6">
      <c r="A31" s="290" t="s">
        <v>174</v>
      </c>
      <c r="B31" s="291">
        <v>15</v>
      </c>
      <c r="C31" s="291">
        <v>10</v>
      </c>
      <c r="D31" s="291">
        <v>8</v>
      </c>
      <c r="E31" s="292">
        <v>7</v>
      </c>
      <c r="F31" s="292">
        <v>5</v>
      </c>
    </row>
    <row r="32" spans="1:6" ht="15.6">
      <c r="A32" s="293" t="s">
        <v>485</v>
      </c>
      <c r="B32" s="294" t="s">
        <v>663</v>
      </c>
      <c r="C32" s="294" t="s">
        <v>663</v>
      </c>
      <c r="D32" s="294" t="s">
        <v>663</v>
      </c>
      <c r="E32" s="292">
        <v>1</v>
      </c>
      <c r="F32" s="292">
        <v>1</v>
      </c>
    </row>
    <row r="33" spans="1:6" ht="31.2">
      <c r="A33" s="293" t="s">
        <v>667</v>
      </c>
      <c r="B33" s="294" t="s">
        <v>663</v>
      </c>
      <c r="C33" s="294" t="s">
        <v>663</v>
      </c>
      <c r="D33" s="294" t="s">
        <v>663</v>
      </c>
      <c r="E33" s="292">
        <v>1</v>
      </c>
      <c r="F33" s="292">
        <v>5</v>
      </c>
    </row>
    <row r="34" spans="1:6" ht="15.6">
      <c r="A34" s="290" t="s">
        <v>486</v>
      </c>
      <c r="B34" s="291">
        <v>10</v>
      </c>
      <c r="C34" s="291">
        <v>6</v>
      </c>
      <c r="D34" s="291">
        <v>5</v>
      </c>
      <c r="E34" s="292">
        <v>5</v>
      </c>
      <c r="F34" s="292">
        <v>5</v>
      </c>
    </row>
    <row r="35" spans="1:6" ht="15.6">
      <c r="A35" s="290" t="s">
        <v>167</v>
      </c>
      <c r="B35" s="291">
        <v>3</v>
      </c>
      <c r="C35" s="291">
        <v>3</v>
      </c>
      <c r="D35" s="291">
        <v>1</v>
      </c>
      <c r="E35" s="292">
        <v>1</v>
      </c>
      <c r="F35" s="292">
        <v>1</v>
      </c>
    </row>
    <row r="36" spans="1:6" ht="15.6">
      <c r="A36" s="290" t="s">
        <v>158</v>
      </c>
      <c r="B36" s="291">
        <v>16</v>
      </c>
      <c r="C36" s="291">
        <v>17</v>
      </c>
      <c r="D36" s="291">
        <v>9</v>
      </c>
      <c r="E36" s="292">
        <v>10</v>
      </c>
      <c r="F36" s="292">
        <v>11</v>
      </c>
    </row>
    <row r="37" spans="1:6" ht="15.6">
      <c r="A37" s="293" t="s">
        <v>487</v>
      </c>
      <c r="B37" s="294" t="s">
        <v>663</v>
      </c>
      <c r="C37" s="294" t="s">
        <v>663</v>
      </c>
      <c r="D37" s="294" t="s">
        <v>663</v>
      </c>
      <c r="E37" s="292">
        <v>4</v>
      </c>
      <c r="F37" s="292">
        <v>12</v>
      </c>
    </row>
    <row r="38" spans="1:6" ht="15.6">
      <c r="A38" s="293" t="s">
        <v>668</v>
      </c>
      <c r="B38" s="294" t="s">
        <v>663</v>
      </c>
      <c r="C38" s="294" t="s">
        <v>663</v>
      </c>
      <c r="D38" s="294" t="s">
        <v>663</v>
      </c>
      <c r="E38" s="292">
        <v>10</v>
      </c>
      <c r="F38" s="292">
        <v>14</v>
      </c>
    </row>
    <row r="39" spans="1:6" ht="15.6">
      <c r="A39" s="290" t="s">
        <v>187</v>
      </c>
      <c r="B39" s="291">
        <v>1</v>
      </c>
      <c r="C39" s="291">
        <v>29</v>
      </c>
      <c r="D39" s="291">
        <v>43</v>
      </c>
      <c r="E39" s="292">
        <v>60</v>
      </c>
      <c r="F39" s="292">
        <v>67</v>
      </c>
    </row>
    <row r="40" spans="1:6" ht="15.6">
      <c r="A40" s="290" t="s">
        <v>178</v>
      </c>
      <c r="B40" s="291" t="s">
        <v>663</v>
      </c>
      <c r="C40" s="291" t="s">
        <v>663</v>
      </c>
      <c r="D40" s="291">
        <v>1</v>
      </c>
      <c r="E40" s="292">
        <v>1</v>
      </c>
      <c r="F40" s="292" t="s">
        <v>663</v>
      </c>
    </row>
    <row r="41" spans="1:6" ht="15.6">
      <c r="A41" s="290" t="s">
        <v>188</v>
      </c>
      <c r="B41" s="291">
        <v>3</v>
      </c>
      <c r="C41" s="291">
        <v>1</v>
      </c>
      <c r="D41" s="291" t="s">
        <v>663</v>
      </c>
      <c r="E41" s="291" t="s">
        <v>663</v>
      </c>
      <c r="F41" s="291" t="s">
        <v>663</v>
      </c>
    </row>
    <row r="42" spans="1:6" ht="15.6">
      <c r="A42" s="293" t="s">
        <v>669</v>
      </c>
      <c r="B42" s="294" t="s">
        <v>663</v>
      </c>
      <c r="C42" s="294" t="s">
        <v>663</v>
      </c>
      <c r="D42" s="294" t="s">
        <v>663</v>
      </c>
      <c r="E42" s="292">
        <v>3</v>
      </c>
      <c r="F42" s="292">
        <v>2</v>
      </c>
    </row>
    <row r="43" spans="1:6" ht="15.6">
      <c r="A43" s="290" t="s">
        <v>488</v>
      </c>
      <c r="B43" s="291">
        <v>2</v>
      </c>
      <c r="C43" s="291">
        <v>15</v>
      </c>
      <c r="D43" s="291">
        <v>15</v>
      </c>
      <c r="E43" s="292">
        <v>20</v>
      </c>
      <c r="F43" s="292">
        <v>13</v>
      </c>
    </row>
    <row r="44" spans="1:6" ht="15.6">
      <c r="A44" s="290" t="s">
        <v>489</v>
      </c>
      <c r="B44" s="291">
        <v>51</v>
      </c>
      <c r="C44" s="291">
        <v>40</v>
      </c>
      <c r="D44" s="291">
        <v>32</v>
      </c>
      <c r="E44" s="292">
        <v>35</v>
      </c>
      <c r="F44" s="292">
        <v>37</v>
      </c>
    </row>
    <row r="45" spans="1:6" ht="15.6">
      <c r="A45" s="290" t="s">
        <v>171</v>
      </c>
      <c r="B45" s="291">
        <v>11</v>
      </c>
      <c r="C45" s="291">
        <v>8</v>
      </c>
      <c r="D45" s="291">
        <v>12</v>
      </c>
      <c r="E45" s="292">
        <v>11</v>
      </c>
      <c r="F45" s="292">
        <v>8</v>
      </c>
    </row>
    <row r="46" spans="1:6" ht="15.6">
      <c r="A46" s="290" t="s">
        <v>490</v>
      </c>
      <c r="B46" s="291">
        <v>7</v>
      </c>
      <c r="C46" s="291">
        <v>14</v>
      </c>
      <c r="D46" s="291">
        <v>16</v>
      </c>
      <c r="E46" s="292">
        <v>13</v>
      </c>
      <c r="F46" s="292">
        <v>20</v>
      </c>
    </row>
    <row r="47" spans="1:6" ht="31.2">
      <c r="A47" s="293" t="s">
        <v>491</v>
      </c>
      <c r="B47" s="294" t="s">
        <v>663</v>
      </c>
      <c r="C47" s="294" t="s">
        <v>663</v>
      </c>
      <c r="D47" s="294">
        <v>1</v>
      </c>
      <c r="E47" s="292">
        <v>3</v>
      </c>
      <c r="F47" s="292">
        <v>3</v>
      </c>
    </row>
    <row r="48" spans="1:6" ht="15.6">
      <c r="A48" s="290" t="s">
        <v>159</v>
      </c>
      <c r="B48" s="291" t="s">
        <v>663</v>
      </c>
      <c r="C48" s="291" t="s">
        <v>663</v>
      </c>
      <c r="D48" s="291" t="s">
        <v>663</v>
      </c>
      <c r="E48" s="291" t="s">
        <v>663</v>
      </c>
      <c r="F48" s="291" t="s">
        <v>663</v>
      </c>
    </row>
    <row r="49" spans="1:6" ht="15.6">
      <c r="A49" s="290" t="s">
        <v>189</v>
      </c>
      <c r="B49" s="291">
        <v>5</v>
      </c>
      <c r="C49" s="291">
        <v>8</v>
      </c>
      <c r="D49" s="291">
        <v>4</v>
      </c>
      <c r="E49" s="292">
        <v>4</v>
      </c>
      <c r="F49" s="292">
        <v>4</v>
      </c>
    </row>
    <row r="50" spans="1:6" ht="15.6">
      <c r="A50" s="290" t="s">
        <v>160</v>
      </c>
      <c r="B50" s="291">
        <v>2</v>
      </c>
      <c r="C50" s="291" t="s">
        <v>663</v>
      </c>
      <c r="D50" s="291" t="s">
        <v>663</v>
      </c>
      <c r="E50" s="292" t="s">
        <v>663</v>
      </c>
      <c r="F50" s="292" t="s">
        <v>663</v>
      </c>
    </row>
    <row r="51" spans="1:6" ht="15.6">
      <c r="A51" s="290" t="s">
        <v>182</v>
      </c>
      <c r="B51" s="291">
        <v>1</v>
      </c>
      <c r="C51" s="291">
        <v>1</v>
      </c>
      <c r="D51" s="291">
        <v>1</v>
      </c>
      <c r="E51" s="292">
        <v>1</v>
      </c>
      <c r="F51" s="292">
        <v>2</v>
      </c>
    </row>
    <row r="52" spans="1:6" ht="15.6">
      <c r="A52" s="290" t="s">
        <v>161</v>
      </c>
      <c r="B52" s="291">
        <v>14</v>
      </c>
      <c r="C52" s="291">
        <v>9</v>
      </c>
      <c r="D52" s="291">
        <v>5</v>
      </c>
      <c r="E52" s="292">
        <v>7</v>
      </c>
      <c r="F52" s="292">
        <v>6</v>
      </c>
    </row>
    <row r="53" spans="1:6" ht="15.6">
      <c r="A53" s="293" t="s">
        <v>492</v>
      </c>
      <c r="B53" s="294" t="s">
        <v>663</v>
      </c>
      <c r="C53" s="294" t="s">
        <v>663</v>
      </c>
      <c r="D53" s="294" t="s">
        <v>663</v>
      </c>
      <c r="E53" s="292">
        <v>7</v>
      </c>
      <c r="F53" s="292">
        <v>4</v>
      </c>
    </row>
    <row r="54" spans="1:6" ht="15.6">
      <c r="A54" s="290" t="s">
        <v>190</v>
      </c>
      <c r="B54" s="291">
        <v>1</v>
      </c>
      <c r="C54" s="291">
        <v>6</v>
      </c>
      <c r="D54" s="291">
        <v>1</v>
      </c>
      <c r="E54" s="292">
        <v>0</v>
      </c>
      <c r="F54" s="292">
        <v>0</v>
      </c>
    </row>
    <row r="55" spans="1:6" ht="15.6">
      <c r="A55" s="290" t="s">
        <v>191</v>
      </c>
      <c r="B55" s="291">
        <v>34</v>
      </c>
      <c r="C55" s="291">
        <v>32</v>
      </c>
      <c r="D55" s="291">
        <v>25</v>
      </c>
      <c r="E55" s="292">
        <v>28</v>
      </c>
      <c r="F55" s="292">
        <v>14</v>
      </c>
    </row>
    <row r="56" spans="1:6" ht="15.6">
      <c r="A56" s="290" t="s">
        <v>179</v>
      </c>
      <c r="B56" s="291">
        <v>6</v>
      </c>
      <c r="C56" s="291">
        <v>7</v>
      </c>
      <c r="D56" s="291">
        <v>8</v>
      </c>
      <c r="E56" s="292">
        <v>4</v>
      </c>
      <c r="F56" s="292">
        <v>4</v>
      </c>
    </row>
    <row r="57" spans="1:6" ht="15.6">
      <c r="A57" s="293" t="s">
        <v>493</v>
      </c>
      <c r="B57" s="294" t="s">
        <v>663</v>
      </c>
      <c r="C57" s="294" t="s">
        <v>663</v>
      </c>
      <c r="D57" s="294" t="s">
        <v>663</v>
      </c>
      <c r="E57" s="292" t="s">
        <v>663</v>
      </c>
      <c r="F57" s="292">
        <v>6</v>
      </c>
    </row>
    <row r="58" spans="1:6" ht="15.6">
      <c r="A58" s="293" t="s">
        <v>670</v>
      </c>
      <c r="B58" s="294" t="s">
        <v>663</v>
      </c>
      <c r="C58" s="294" t="s">
        <v>663</v>
      </c>
      <c r="D58" s="294" t="s">
        <v>663</v>
      </c>
      <c r="E58" s="292">
        <v>3</v>
      </c>
      <c r="F58" s="292">
        <v>8</v>
      </c>
    </row>
    <row r="59" spans="1:6" ht="15.6">
      <c r="A59" s="293" t="s">
        <v>494</v>
      </c>
      <c r="B59" s="294" t="s">
        <v>663</v>
      </c>
      <c r="C59" s="294" t="s">
        <v>663</v>
      </c>
      <c r="D59" s="294" t="s">
        <v>663</v>
      </c>
      <c r="E59" s="292" t="s">
        <v>663</v>
      </c>
      <c r="F59" s="292">
        <v>9</v>
      </c>
    </row>
    <row r="60" spans="1:6" ht="31.2">
      <c r="A60" s="293" t="s">
        <v>671</v>
      </c>
      <c r="B60" s="294" t="s">
        <v>663</v>
      </c>
      <c r="C60" s="294" t="s">
        <v>663</v>
      </c>
      <c r="D60" s="294" t="s">
        <v>663</v>
      </c>
      <c r="E60" s="292">
        <v>9</v>
      </c>
      <c r="F60" s="292">
        <v>12</v>
      </c>
    </row>
    <row r="61" spans="1:6" ht="15.6">
      <c r="A61" s="290" t="s">
        <v>495</v>
      </c>
      <c r="B61" s="291">
        <v>10</v>
      </c>
      <c r="C61" s="291">
        <v>11</v>
      </c>
      <c r="D61" s="291">
        <v>9</v>
      </c>
      <c r="E61" s="292">
        <v>12</v>
      </c>
      <c r="F61" s="292">
        <v>17</v>
      </c>
    </row>
    <row r="62" spans="1:6" ht="15.6">
      <c r="A62" s="290" t="s">
        <v>162</v>
      </c>
      <c r="B62" s="291">
        <v>10</v>
      </c>
      <c r="C62" s="291">
        <v>8</v>
      </c>
      <c r="D62" s="291">
        <v>11</v>
      </c>
      <c r="E62" s="292">
        <v>8</v>
      </c>
      <c r="F62" s="292">
        <v>4</v>
      </c>
    </row>
    <row r="63" spans="1:6" ht="15.6">
      <c r="A63" s="290" t="s">
        <v>192</v>
      </c>
      <c r="B63" s="291">
        <v>2</v>
      </c>
      <c r="C63" s="291">
        <v>1</v>
      </c>
      <c r="D63" s="291">
        <v>3</v>
      </c>
      <c r="E63" s="292">
        <v>1</v>
      </c>
      <c r="F63" s="292">
        <v>0</v>
      </c>
    </row>
    <row r="64" spans="1:6" ht="15.6">
      <c r="A64" s="290" t="s">
        <v>184</v>
      </c>
      <c r="B64" s="291">
        <v>12</v>
      </c>
      <c r="C64" s="291">
        <v>9</v>
      </c>
      <c r="D64" s="291">
        <v>12</v>
      </c>
      <c r="E64" s="292">
        <v>10</v>
      </c>
      <c r="F64" s="292">
        <v>10</v>
      </c>
    </row>
    <row r="65" spans="1:6" ht="15.6">
      <c r="A65" s="290" t="s">
        <v>185</v>
      </c>
      <c r="B65" s="291">
        <v>23</v>
      </c>
      <c r="C65" s="291">
        <v>37</v>
      </c>
      <c r="D65" s="291">
        <v>28</v>
      </c>
      <c r="E65" s="292">
        <v>28</v>
      </c>
      <c r="F65" s="292">
        <v>26</v>
      </c>
    </row>
    <row r="66" spans="1:6" ht="15.6">
      <c r="A66" s="290" t="s">
        <v>186</v>
      </c>
      <c r="B66" s="291">
        <v>15</v>
      </c>
      <c r="C66" s="291">
        <v>4</v>
      </c>
      <c r="D66" s="291">
        <v>3</v>
      </c>
      <c r="E66" s="292">
        <v>3</v>
      </c>
      <c r="F66" s="292">
        <v>2</v>
      </c>
    </row>
    <row r="67" spans="1:6" ht="31.2">
      <c r="A67" s="293" t="s">
        <v>672</v>
      </c>
      <c r="B67" s="294" t="s">
        <v>663</v>
      </c>
      <c r="C67" s="294" t="s">
        <v>663</v>
      </c>
      <c r="D67" s="294" t="s">
        <v>663</v>
      </c>
      <c r="E67" s="292" t="s">
        <v>663</v>
      </c>
      <c r="F67" s="292">
        <v>2</v>
      </c>
    </row>
    <row r="68" spans="1:6" ht="15.6">
      <c r="A68" s="290" t="s">
        <v>496</v>
      </c>
      <c r="B68" s="291">
        <v>9</v>
      </c>
      <c r="C68" s="291">
        <v>15</v>
      </c>
      <c r="D68" s="291">
        <v>20</v>
      </c>
      <c r="E68" s="292">
        <v>28</v>
      </c>
      <c r="F68" s="292">
        <v>19</v>
      </c>
    </row>
    <row r="69" spans="1:6" ht="15.6">
      <c r="A69" s="290" t="s">
        <v>497</v>
      </c>
      <c r="B69" s="291">
        <v>17</v>
      </c>
      <c r="C69" s="291">
        <v>16</v>
      </c>
      <c r="D69" s="291">
        <v>32</v>
      </c>
      <c r="E69" s="292">
        <v>42</v>
      </c>
      <c r="F69" s="292">
        <v>43</v>
      </c>
    </row>
    <row r="70" spans="1:6" ht="15.6">
      <c r="A70" s="290" t="s">
        <v>168</v>
      </c>
      <c r="B70" s="291">
        <v>23</v>
      </c>
      <c r="C70" s="291">
        <v>14</v>
      </c>
      <c r="D70" s="291">
        <v>15</v>
      </c>
      <c r="E70" s="292">
        <v>13</v>
      </c>
      <c r="F70" s="292">
        <v>14</v>
      </c>
    </row>
    <row r="71" spans="1:6" ht="15.6">
      <c r="A71" s="290" t="s">
        <v>498</v>
      </c>
      <c r="B71" s="291">
        <v>2</v>
      </c>
      <c r="C71" s="291">
        <v>3</v>
      </c>
      <c r="D71" s="291">
        <v>2</v>
      </c>
      <c r="E71" s="292">
        <v>3</v>
      </c>
      <c r="F71" s="292">
        <v>1</v>
      </c>
    </row>
    <row r="72" spans="1:6" ht="15.6">
      <c r="A72" s="290" t="s">
        <v>193</v>
      </c>
      <c r="B72" s="291">
        <v>33</v>
      </c>
      <c r="C72" s="291">
        <v>25</v>
      </c>
      <c r="D72" s="291">
        <v>12</v>
      </c>
      <c r="E72" s="292">
        <v>19</v>
      </c>
      <c r="F72" s="292">
        <v>14</v>
      </c>
    </row>
    <row r="73" spans="1:6" ht="15.6">
      <c r="A73" s="290" t="s">
        <v>499</v>
      </c>
      <c r="B73" s="291">
        <v>14</v>
      </c>
      <c r="C73" s="291">
        <v>33</v>
      </c>
      <c r="D73" s="291">
        <v>27</v>
      </c>
      <c r="E73" s="292">
        <v>26</v>
      </c>
      <c r="F73" s="292">
        <v>29</v>
      </c>
    </row>
    <row r="74" spans="1:6" ht="15.6">
      <c r="A74" s="290" t="s">
        <v>500</v>
      </c>
      <c r="B74" s="291">
        <v>48</v>
      </c>
      <c r="C74" s="291">
        <v>33</v>
      </c>
      <c r="D74" s="291">
        <v>27</v>
      </c>
      <c r="E74" s="292">
        <v>13</v>
      </c>
      <c r="F74" s="292">
        <v>17</v>
      </c>
    </row>
    <row r="75" spans="1:6" ht="15.6">
      <c r="A75" s="290" t="s">
        <v>196</v>
      </c>
      <c r="B75" s="291">
        <v>244</v>
      </c>
      <c r="C75" s="291">
        <v>238</v>
      </c>
      <c r="D75" s="291">
        <v>211</v>
      </c>
      <c r="E75" s="292">
        <v>260</v>
      </c>
      <c r="F75" s="292">
        <v>248</v>
      </c>
    </row>
    <row r="76" spans="1:6" ht="15.6">
      <c r="A76" s="290" t="s">
        <v>501</v>
      </c>
      <c r="B76" s="291">
        <v>28</v>
      </c>
      <c r="C76" s="291">
        <v>28</v>
      </c>
      <c r="D76" s="291">
        <v>30</v>
      </c>
      <c r="E76" s="292">
        <v>22</v>
      </c>
      <c r="F76" s="292">
        <v>25</v>
      </c>
    </row>
    <row r="77" spans="1:6" ht="15.6">
      <c r="A77" s="290" t="s">
        <v>194</v>
      </c>
      <c r="B77" s="291">
        <v>7</v>
      </c>
      <c r="C77" s="291">
        <v>3</v>
      </c>
      <c r="D77" s="291">
        <v>6</v>
      </c>
      <c r="E77" s="292">
        <v>1</v>
      </c>
      <c r="F77" s="292">
        <v>2</v>
      </c>
    </row>
    <row r="78" spans="1:6" ht="15.6">
      <c r="A78" s="290" t="s">
        <v>502</v>
      </c>
      <c r="B78" s="291">
        <v>35</v>
      </c>
      <c r="C78" s="291">
        <v>31</v>
      </c>
      <c r="D78" s="291">
        <v>21</v>
      </c>
      <c r="E78" s="292">
        <v>23</v>
      </c>
      <c r="F78" s="292">
        <v>25</v>
      </c>
    </row>
    <row r="79" spans="1:6" ht="15.6">
      <c r="A79" s="290" t="s">
        <v>169</v>
      </c>
      <c r="B79" s="291">
        <v>3</v>
      </c>
      <c r="C79" s="291">
        <v>2</v>
      </c>
      <c r="D79" s="291">
        <v>1</v>
      </c>
      <c r="E79" s="292">
        <v>2</v>
      </c>
      <c r="F79" s="292">
        <v>1</v>
      </c>
    </row>
    <row r="80" spans="1:6" ht="15.6">
      <c r="A80" s="290" t="s">
        <v>166</v>
      </c>
      <c r="B80" s="291">
        <v>27</v>
      </c>
      <c r="C80" s="291">
        <v>29</v>
      </c>
      <c r="D80" s="291">
        <v>22</v>
      </c>
      <c r="E80" s="292">
        <v>17</v>
      </c>
      <c r="F80" s="292">
        <v>25</v>
      </c>
    </row>
    <row r="81" spans="1:6" ht="15.6">
      <c r="A81" s="293" t="s">
        <v>673</v>
      </c>
      <c r="B81" s="294" t="s">
        <v>663</v>
      </c>
      <c r="C81" s="294" t="s">
        <v>663</v>
      </c>
      <c r="D81" s="294">
        <v>1</v>
      </c>
      <c r="E81" s="292">
        <v>7</v>
      </c>
      <c r="F81" s="292">
        <v>3</v>
      </c>
    </row>
    <row r="82" spans="1:6" ht="15.6">
      <c r="A82" s="290" t="s">
        <v>503</v>
      </c>
      <c r="B82" s="291">
        <v>4</v>
      </c>
      <c r="C82" s="291">
        <v>10</v>
      </c>
      <c r="D82" s="291">
        <v>15</v>
      </c>
      <c r="E82" s="292">
        <v>14</v>
      </c>
      <c r="F82" s="292">
        <v>9</v>
      </c>
    </row>
    <row r="83" spans="1:6" ht="15.6">
      <c r="A83" s="290" t="s">
        <v>198</v>
      </c>
      <c r="B83" s="291">
        <v>89</v>
      </c>
      <c r="C83" s="291">
        <v>110</v>
      </c>
      <c r="D83" s="291">
        <v>92</v>
      </c>
      <c r="E83" s="292">
        <v>108</v>
      </c>
      <c r="F83" s="292">
        <v>90</v>
      </c>
    </row>
    <row r="84" spans="1:6" ht="15.6">
      <c r="A84" s="290" t="s">
        <v>181</v>
      </c>
      <c r="B84" s="291">
        <v>18</v>
      </c>
      <c r="C84" s="291">
        <v>17</v>
      </c>
      <c r="D84" s="291">
        <v>14</v>
      </c>
      <c r="E84" s="292">
        <v>8</v>
      </c>
      <c r="F84" s="292">
        <v>3</v>
      </c>
    </row>
    <row r="85" spans="1:6" ht="15.6">
      <c r="A85" s="290" t="s">
        <v>180</v>
      </c>
      <c r="B85" s="291" t="s">
        <v>663</v>
      </c>
      <c r="C85" s="291" t="s">
        <v>663</v>
      </c>
      <c r="D85" s="291" t="s">
        <v>663</v>
      </c>
      <c r="E85" s="292" t="s">
        <v>663</v>
      </c>
      <c r="F85" s="292" t="s">
        <v>663</v>
      </c>
    </row>
    <row r="86" spans="1:6" ht="31.2">
      <c r="A86" s="293" t="s">
        <v>674</v>
      </c>
      <c r="B86" s="294" t="s">
        <v>663</v>
      </c>
      <c r="C86" s="294" t="s">
        <v>663</v>
      </c>
      <c r="D86" s="294" t="s">
        <v>663</v>
      </c>
      <c r="E86" s="292">
        <v>1</v>
      </c>
      <c r="F86" s="292">
        <v>2</v>
      </c>
    </row>
    <row r="87" spans="1:6" ht="15.6">
      <c r="A87" s="290" t="s">
        <v>504</v>
      </c>
      <c r="B87" s="291">
        <v>15</v>
      </c>
      <c r="C87" s="291">
        <v>16</v>
      </c>
      <c r="D87" s="291">
        <v>30</v>
      </c>
      <c r="E87" s="292">
        <v>24</v>
      </c>
      <c r="F87" s="292">
        <v>19</v>
      </c>
    </row>
    <row r="88" spans="1:6" ht="15.6">
      <c r="A88" s="290" t="s">
        <v>505</v>
      </c>
      <c r="B88" s="291">
        <v>2</v>
      </c>
      <c r="C88" s="291">
        <v>4</v>
      </c>
      <c r="D88" s="291">
        <v>4</v>
      </c>
      <c r="E88" s="292">
        <v>3</v>
      </c>
      <c r="F88" s="292">
        <v>2</v>
      </c>
    </row>
    <row r="89" spans="1:6" ht="15.6">
      <c r="A89" s="290" t="s">
        <v>506</v>
      </c>
      <c r="B89" s="291" t="s">
        <v>663</v>
      </c>
      <c r="C89" s="291">
        <v>1</v>
      </c>
      <c r="D89" s="291">
        <v>3</v>
      </c>
      <c r="E89" s="292">
        <v>4</v>
      </c>
      <c r="F89" s="292">
        <v>3</v>
      </c>
    </row>
    <row r="90" spans="1:6" ht="15.6">
      <c r="A90" s="290" t="s">
        <v>507</v>
      </c>
      <c r="B90" s="291">
        <v>1</v>
      </c>
      <c r="C90" s="291">
        <v>21</v>
      </c>
      <c r="D90" s="291">
        <v>17</v>
      </c>
      <c r="E90" s="292">
        <v>25</v>
      </c>
      <c r="F90" s="292">
        <v>26</v>
      </c>
    </row>
    <row r="91" spans="1:6" ht="15.6">
      <c r="A91" s="290" t="s">
        <v>163</v>
      </c>
      <c r="B91" s="291">
        <v>14</v>
      </c>
      <c r="C91" s="291">
        <v>9</v>
      </c>
      <c r="D91" s="291">
        <v>10</v>
      </c>
      <c r="E91" s="292">
        <v>7</v>
      </c>
      <c r="F91" s="292">
        <v>4</v>
      </c>
    </row>
    <row r="92" spans="1:6" ht="15.6">
      <c r="A92" s="290" t="s">
        <v>508</v>
      </c>
      <c r="B92" s="291">
        <v>5</v>
      </c>
      <c r="C92" s="291">
        <v>2</v>
      </c>
      <c r="D92" s="291" t="s">
        <v>663</v>
      </c>
      <c r="E92" s="292" t="s">
        <v>663</v>
      </c>
      <c r="F92" s="292">
        <v>2</v>
      </c>
    </row>
    <row r="93" spans="1:6" ht="15.6">
      <c r="A93" s="290" t="s">
        <v>195</v>
      </c>
      <c r="B93" s="291" t="s">
        <v>663</v>
      </c>
      <c r="C93" s="291" t="s">
        <v>663</v>
      </c>
      <c r="D93" s="291">
        <v>1</v>
      </c>
      <c r="E93" s="292" t="s">
        <v>663</v>
      </c>
      <c r="F93" s="292" t="s">
        <v>663</v>
      </c>
    </row>
    <row r="94" spans="1:6" ht="15.6">
      <c r="A94" s="290" t="s">
        <v>509</v>
      </c>
      <c r="B94" s="291">
        <v>8</v>
      </c>
      <c r="C94" s="291">
        <v>3</v>
      </c>
      <c r="D94" s="291">
        <v>1</v>
      </c>
      <c r="E94" s="292">
        <v>1</v>
      </c>
      <c r="F94" s="292" t="s">
        <v>663</v>
      </c>
    </row>
    <row r="95" spans="1:6" ht="15.6">
      <c r="A95" s="290" t="s">
        <v>48</v>
      </c>
      <c r="B95" s="291">
        <v>22</v>
      </c>
      <c r="C95" s="291">
        <v>23</v>
      </c>
      <c r="D95" s="291">
        <v>17</v>
      </c>
      <c r="E95" s="292">
        <v>16</v>
      </c>
      <c r="F95" s="292">
        <v>12</v>
      </c>
    </row>
    <row r="96" spans="1:6" ht="15.6">
      <c r="A96" s="290" t="s">
        <v>175</v>
      </c>
      <c r="B96" s="291">
        <v>1</v>
      </c>
      <c r="C96" s="291">
        <v>1</v>
      </c>
      <c r="D96" s="291">
        <v>1</v>
      </c>
      <c r="E96" s="292" t="s">
        <v>663</v>
      </c>
      <c r="F96" s="292" t="s">
        <v>663</v>
      </c>
    </row>
    <row r="97" spans="1:6">
      <c r="A97" s="118" t="s">
        <v>508</v>
      </c>
      <c r="B97" s="123">
        <v>0</v>
      </c>
      <c r="C97" s="123">
        <v>5</v>
      </c>
      <c r="D97" s="123">
        <v>2</v>
      </c>
      <c r="E97" s="123">
        <v>0</v>
      </c>
      <c r="F97" s="124">
        <v>0</v>
      </c>
    </row>
    <row r="98" spans="1:6">
      <c r="A98" s="118" t="s">
        <v>195</v>
      </c>
      <c r="B98" s="123">
        <v>0</v>
      </c>
      <c r="C98" s="123">
        <v>0</v>
      </c>
      <c r="D98" s="123">
        <v>0</v>
      </c>
      <c r="E98" s="123">
        <v>1</v>
      </c>
      <c r="F98" s="124">
        <v>0</v>
      </c>
    </row>
    <row r="99" spans="1:6">
      <c r="A99" s="118" t="s">
        <v>509</v>
      </c>
      <c r="B99" s="123">
        <v>9</v>
      </c>
      <c r="C99" s="123">
        <v>8</v>
      </c>
      <c r="D99" s="123">
        <v>3</v>
      </c>
      <c r="E99" s="123">
        <v>1</v>
      </c>
      <c r="F99" s="124">
        <v>0</v>
      </c>
    </row>
    <row r="100" spans="1:6">
      <c r="A100" s="118" t="s">
        <v>48</v>
      </c>
      <c r="B100" s="123">
        <v>26</v>
      </c>
      <c r="C100" s="123">
        <v>22</v>
      </c>
      <c r="D100" s="123">
        <v>23</v>
      </c>
      <c r="E100" s="123">
        <v>17</v>
      </c>
      <c r="F100" s="124">
        <v>22</v>
      </c>
    </row>
    <row r="101" spans="1:6">
      <c r="A101" s="118" t="s">
        <v>175</v>
      </c>
      <c r="B101" s="123">
        <v>0</v>
      </c>
      <c r="C101" s="123">
        <v>1</v>
      </c>
      <c r="D101" s="123">
        <v>1</v>
      </c>
      <c r="E101" s="123">
        <v>1</v>
      </c>
      <c r="F101" s="1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UG PROGRAMS</vt:lpstr>
      <vt:lpstr>GR PROGRAMS</vt:lpstr>
      <vt:lpstr>CERTIFICATES</vt:lpstr>
      <vt:lpstr>MINORS</vt:lpstr>
      <vt:lpstr>PR</vt:lpstr>
      <vt:lpstr>GR</vt:lpstr>
      <vt:lpstr>AE</vt:lpstr>
      <vt:lpstr>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Lincoln, Jonathan</dc:creator>
  <cp:lastModifiedBy>Louis, Brenda</cp:lastModifiedBy>
  <dcterms:created xsi:type="dcterms:W3CDTF">2025-01-09T20:19:07Z</dcterms:created>
  <dcterms:modified xsi:type="dcterms:W3CDTF">2025-02-13T14:17:38Z</dcterms:modified>
</cp:coreProperties>
</file>